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/>
  <mc:AlternateContent xmlns:mc="http://schemas.openxmlformats.org/markup-compatibility/2006">
    <mc:Choice Requires="x15">
      <x15ac:absPath xmlns:x15ac="http://schemas.microsoft.com/office/spreadsheetml/2010/11/ac" url="/Users/bulla/Dropbox/Borella_Genetics/HRS Data Work/For_submission/tgfiles/Part2_output/Part2_h_cause_of_death/"/>
    </mc:Choice>
  </mc:AlternateContent>
  <xr:revisionPtr revIDLastSave="0" documentId="13_ncr:1_{25CCC85D-9A94-914D-8DC2-648D36C53746}" xr6:coauthVersionLast="47" xr6:coauthVersionMax="47" xr10:uidLastSave="{00000000-0000-0000-0000-000000000000}"/>
  <bookViews>
    <workbookView xWindow="35500" yWindow="780" windowWidth="26200" windowHeight="14840" activeTab="1" xr2:uid="{00000000-000D-0000-FFFF-FFFF00000000}"/>
  </bookViews>
  <sheets>
    <sheet name="data" sheetId="1" r:id="rId1"/>
    <sheet name="Output_tabl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5" i="2" l="1"/>
  <c r="P54" i="2"/>
  <c r="P53" i="2"/>
  <c r="P52" i="2"/>
  <c r="P51" i="2"/>
  <c r="P50" i="2"/>
  <c r="O39" i="2"/>
  <c r="O38" i="2"/>
  <c r="O37" i="2"/>
  <c r="O36" i="2"/>
  <c r="O35" i="2"/>
  <c r="I65" i="2"/>
  <c r="I64" i="2"/>
  <c r="O40" i="2"/>
  <c r="U14" i="2"/>
  <c r="T14" i="2"/>
  <c r="S14" i="2"/>
  <c r="R14" i="2"/>
  <c r="Q14" i="2"/>
  <c r="L29" i="2" s="1"/>
  <c r="P14" i="2"/>
  <c r="O14" i="2"/>
  <c r="N14" i="2"/>
  <c r="M14" i="2"/>
  <c r="L14" i="2"/>
  <c r="K14" i="2"/>
  <c r="J14" i="2"/>
  <c r="I14" i="2"/>
  <c r="J29" i="2" s="1"/>
  <c r="H14" i="2"/>
  <c r="H29" i="2" s="1"/>
  <c r="G14" i="2"/>
  <c r="F14" i="2"/>
  <c r="E14" i="2"/>
  <c r="D14" i="2"/>
  <c r="C14" i="2"/>
  <c r="B14" i="2"/>
  <c r="A14" i="2"/>
  <c r="U13" i="2"/>
  <c r="O23" i="2" s="1"/>
  <c r="T13" i="2"/>
  <c r="N23" i="2" s="1"/>
  <c r="S13" i="2"/>
  <c r="M23" i="2" s="1"/>
  <c r="R13" i="2"/>
  <c r="Q13" i="2"/>
  <c r="P13" i="2"/>
  <c r="O13" i="2"/>
  <c r="H23" i="2" s="1"/>
  <c r="N13" i="2"/>
  <c r="M13" i="2"/>
  <c r="L13" i="2"/>
  <c r="K13" i="2"/>
  <c r="J13" i="2"/>
  <c r="I13" i="2"/>
  <c r="H13" i="2"/>
  <c r="G13" i="2"/>
  <c r="F13" i="2"/>
  <c r="E13" i="2"/>
  <c r="G23" i="2" s="1"/>
  <c r="D13" i="2"/>
  <c r="D23" i="2" s="1"/>
  <c r="D29" i="2" s="1"/>
  <c r="C13" i="2"/>
  <c r="B13" i="2"/>
  <c r="A13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U11" i="2"/>
  <c r="T11" i="2"/>
  <c r="N22" i="2" s="1"/>
  <c r="S11" i="2"/>
  <c r="M22" i="2" s="1"/>
  <c r="R11" i="2"/>
  <c r="Q11" i="2"/>
  <c r="L28" i="2" s="1"/>
  <c r="P11" i="2"/>
  <c r="O11" i="2"/>
  <c r="N11" i="2"/>
  <c r="M11" i="2"/>
  <c r="L11" i="2"/>
  <c r="K11" i="2"/>
  <c r="J11" i="2"/>
  <c r="I11" i="2"/>
  <c r="J22" i="2" s="1"/>
  <c r="H11" i="2"/>
  <c r="G11" i="2"/>
  <c r="F11" i="2"/>
  <c r="I22" i="2" s="1"/>
  <c r="E11" i="2"/>
  <c r="G28" i="2" s="1"/>
  <c r="D11" i="2"/>
  <c r="F28" i="2" s="1"/>
  <c r="C11" i="2"/>
  <c r="B11" i="2"/>
  <c r="A11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D22" i="2" s="1"/>
  <c r="D28" i="2" s="1"/>
  <c r="C9" i="2"/>
  <c r="B9" i="2"/>
  <c r="A9" i="2"/>
  <c r="U8" i="2"/>
  <c r="T8" i="2"/>
  <c r="S8" i="2"/>
  <c r="R8" i="2"/>
  <c r="Q8" i="2"/>
  <c r="P8" i="2"/>
  <c r="O8" i="2"/>
  <c r="N8" i="2"/>
  <c r="M8" i="2"/>
  <c r="L8" i="2"/>
  <c r="K8" i="2"/>
  <c r="J8" i="2"/>
  <c r="I8" i="2"/>
  <c r="J21" i="2" s="1"/>
  <c r="H8" i="2"/>
  <c r="H27" i="2" s="1"/>
  <c r="G8" i="2"/>
  <c r="F8" i="2"/>
  <c r="E8" i="2"/>
  <c r="D8" i="2"/>
  <c r="C8" i="2"/>
  <c r="B8" i="2"/>
  <c r="A8" i="2"/>
  <c r="U7" i="2"/>
  <c r="T7" i="2"/>
  <c r="N21" i="2" s="1"/>
  <c r="S7" i="2"/>
  <c r="M21" i="2" s="1"/>
  <c r="R7" i="2"/>
  <c r="Q7" i="2"/>
  <c r="L21" i="2" s="1"/>
  <c r="P7" i="2"/>
  <c r="O7" i="2"/>
  <c r="N7" i="2"/>
  <c r="M7" i="2"/>
  <c r="L7" i="2"/>
  <c r="K7" i="2"/>
  <c r="J7" i="2"/>
  <c r="I7" i="2"/>
  <c r="H7" i="2"/>
  <c r="G7" i="2"/>
  <c r="F7" i="2"/>
  <c r="I21" i="2" s="1"/>
  <c r="E7" i="2"/>
  <c r="G21" i="2" s="1"/>
  <c r="D7" i="2"/>
  <c r="C7" i="2"/>
  <c r="B7" i="2"/>
  <c r="A7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H20" i="2" s="1"/>
  <c r="E5" i="2"/>
  <c r="G20" i="2" s="1"/>
  <c r="D5" i="2"/>
  <c r="E20" i="2" s="1"/>
  <c r="C5" i="2"/>
  <c r="B5" i="2"/>
  <c r="A5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D20" i="2" s="1"/>
  <c r="C4" i="2"/>
  <c r="B4" i="2"/>
  <c r="A4" i="2"/>
  <c r="U3" i="2"/>
  <c r="O19" i="2" s="1"/>
  <c r="T3" i="2"/>
  <c r="N19" i="2" s="1"/>
  <c r="S3" i="2"/>
  <c r="R3" i="2"/>
  <c r="Q3" i="2"/>
  <c r="P3" i="2"/>
  <c r="O3" i="2"/>
  <c r="H19" i="2" s="1"/>
  <c r="N3" i="2"/>
  <c r="M3" i="2"/>
  <c r="L3" i="2"/>
  <c r="K3" i="2"/>
  <c r="J3" i="2"/>
  <c r="I3" i="2"/>
  <c r="H3" i="2"/>
  <c r="G3" i="2"/>
  <c r="F3" i="2"/>
  <c r="E3" i="2"/>
  <c r="G19" i="2" s="1"/>
  <c r="D3" i="2"/>
  <c r="D19" i="2" s="1"/>
  <c r="C3" i="2"/>
  <c r="B3" i="2"/>
  <c r="A3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A2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E1" i="2"/>
  <c r="D1" i="2"/>
  <c r="C1" i="2"/>
  <c r="B1" i="2"/>
  <c r="A1" i="2"/>
  <c r="I19" i="2"/>
  <c r="J19" i="2"/>
  <c r="L19" i="2"/>
  <c r="M19" i="2"/>
  <c r="J20" i="2"/>
  <c r="L20" i="2"/>
  <c r="M20" i="2"/>
  <c r="N20" i="2"/>
  <c r="O20" i="2"/>
  <c r="D21" i="2"/>
  <c r="D27" i="2" s="1"/>
  <c r="E21" i="2"/>
  <c r="R21" i="2" s="1"/>
  <c r="F21" i="2"/>
  <c r="O21" i="2"/>
  <c r="E22" i="2"/>
  <c r="G22" i="2"/>
  <c r="H22" i="2"/>
  <c r="O22" i="2"/>
  <c r="F23" i="2"/>
  <c r="I23" i="2"/>
  <c r="J23" i="2"/>
  <c r="L23" i="2"/>
  <c r="E27" i="2"/>
  <c r="F27" i="2"/>
  <c r="G27" i="2"/>
  <c r="I27" i="2"/>
  <c r="L27" i="2"/>
  <c r="M27" i="2"/>
  <c r="P27" i="2" s="1"/>
  <c r="Q27" i="2" s="1"/>
  <c r="N27" i="2"/>
  <c r="O27" i="2"/>
  <c r="E28" i="2"/>
  <c r="J28" i="2"/>
  <c r="O28" i="2"/>
  <c r="E29" i="2"/>
  <c r="F29" i="2"/>
  <c r="G29" i="2"/>
  <c r="I29" i="2"/>
  <c r="M29" i="2"/>
  <c r="N29" i="2"/>
  <c r="O29" i="2"/>
  <c r="H50" i="2"/>
  <c r="H51" i="2"/>
  <c r="H52" i="2"/>
  <c r="H53" i="2"/>
  <c r="H54" i="2"/>
  <c r="H36" i="2" l="1"/>
  <c r="F22" i="2"/>
  <c r="H38" i="2"/>
  <c r="I35" i="2"/>
  <c r="I50" i="2" s="1"/>
  <c r="N28" i="2"/>
  <c r="N30" i="2" s="1"/>
  <c r="E23" i="2"/>
  <c r="G39" i="2" s="1"/>
  <c r="E19" i="2"/>
  <c r="R19" i="2" s="1"/>
  <c r="M28" i="2"/>
  <c r="M30" i="2" s="1"/>
  <c r="I20" i="2"/>
  <c r="K20" i="2" s="1"/>
  <c r="K36" i="2" s="1"/>
  <c r="K51" i="2" s="1"/>
  <c r="I28" i="2"/>
  <c r="K28" i="2" s="1"/>
  <c r="L22" i="2"/>
  <c r="L38" i="2" s="1"/>
  <c r="L53" i="2" s="1"/>
  <c r="H21" i="2"/>
  <c r="I37" i="2" s="1"/>
  <c r="I52" i="2" s="1"/>
  <c r="H28" i="2"/>
  <c r="J27" i="2"/>
  <c r="F30" i="2"/>
  <c r="J38" i="2"/>
  <c r="J53" i="2" s="1"/>
  <c r="L36" i="2"/>
  <c r="L51" i="2" s="1"/>
  <c r="P22" i="2"/>
  <c r="Q22" i="2" s="1"/>
  <c r="M38" i="2" s="1"/>
  <c r="M53" i="2" s="1"/>
  <c r="N24" i="2"/>
  <c r="P19" i="2"/>
  <c r="Q19" i="2" s="1"/>
  <c r="M35" i="2" s="1"/>
  <c r="M50" i="2" s="1"/>
  <c r="F24" i="2"/>
  <c r="I36" i="2"/>
  <c r="I51" i="2" s="1"/>
  <c r="L35" i="2"/>
  <c r="L50" i="2" s="1"/>
  <c r="J35" i="2"/>
  <c r="J50" i="2" s="1"/>
  <c r="L37" i="2"/>
  <c r="L52" i="2" s="1"/>
  <c r="O30" i="2"/>
  <c r="G38" i="2"/>
  <c r="J37" i="2"/>
  <c r="J52" i="2" s="1"/>
  <c r="G30" i="2"/>
  <c r="K23" i="2"/>
  <c r="J39" i="2"/>
  <c r="J54" i="2" s="1"/>
  <c r="L30" i="2"/>
  <c r="P21" i="2"/>
  <c r="Q21" i="2" s="1"/>
  <c r="M37" i="2" s="1"/>
  <c r="M52" i="2" s="1"/>
  <c r="E30" i="2"/>
  <c r="G42" i="2" s="1"/>
  <c r="K19" i="2"/>
  <c r="O52" i="2"/>
  <c r="P23" i="2"/>
  <c r="Q23" i="2" s="1"/>
  <c r="N39" i="2" s="1"/>
  <c r="N54" i="2" s="1"/>
  <c r="R20" i="2"/>
  <c r="L39" i="2"/>
  <c r="L54" i="2" s="1"/>
  <c r="D39" i="2"/>
  <c r="D40" i="2" s="1"/>
  <c r="P20" i="2"/>
  <c r="Q20" i="2" s="1"/>
  <c r="N36" i="2" s="1"/>
  <c r="N51" i="2" s="1"/>
  <c r="P29" i="2"/>
  <c r="Q29" i="2" s="1"/>
  <c r="J36" i="2"/>
  <c r="J51" i="2" s="1"/>
  <c r="H30" i="2"/>
  <c r="G24" i="2"/>
  <c r="G40" i="2" s="1"/>
  <c r="O24" i="2"/>
  <c r="G36" i="2"/>
  <c r="O54" i="2"/>
  <c r="J30" i="2"/>
  <c r="J24" i="2"/>
  <c r="R22" i="2"/>
  <c r="K21" i="2"/>
  <c r="K37" i="2" s="1"/>
  <c r="K52" i="2" s="1"/>
  <c r="D24" i="2"/>
  <c r="I39" i="2"/>
  <c r="I54" i="2" s="1"/>
  <c r="K29" i="2"/>
  <c r="M24" i="2"/>
  <c r="E24" i="2"/>
  <c r="H39" i="2"/>
  <c r="O51" i="2"/>
  <c r="I38" i="2"/>
  <c r="I53" i="2" s="1"/>
  <c r="O50" i="2"/>
  <c r="K27" i="2"/>
  <c r="O53" i="2"/>
  <c r="H24" i="2"/>
  <c r="H37" i="2"/>
  <c r="G37" i="2"/>
  <c r="R23" i="2" l="1"/>
  <c r="H40" i="2"/>
  <c r="I30" i="2"/>
  <c r="I24" i="2"/>
  <c r="G35" i="2"/>
  <c r="P28" i="2"/>
  <c r="Q28" i="2" s="1"/>
  <c r="H35" i="2"/>
  <c r="K39" i="2"/>
  <c r="K54" i="2" s="1"/>
  <c r="L24" i="2"/>
  <c r="L40" i="2" s="1"/>
  <c r="L55" i="2" s="1"/>
  <c r="M65" i="2" s="1"/>
  <c r="K22" i="2"/>
  <c r="K38" i="2" s="1"/>
  <c r="K53" i="2" s="1"/>
  <c r="N35" i="2"/>
  <c r="N50" i="2" s="1"/>
  <c r="N38" i="2"/>
  <c r="N53" i="2" s="1"/>
  <c r="N37" i="2"/>
  <c r="N52" i="2" s="1"/>
  <c r="O55" i="2"/>
  <c r="H42" i="2"/>
  <c r="K30" i="2"/>
  <c r="K42" i="2" s="1"/>
  <c r="L64" i="2" s="1"/>
  <c r="D34" i="2"/>
  <c r="I42" i="2"/>
  <c r="J64" i="2" s="1"/>
  <c r="Q30" i="2"/>
  <c r="N42" i="2" s="1"/>
  <c r="K35" i="2"/>
  <c r="K50" i="2" s="1"/>
  <c r="J42" i="2"/>
  <c r="K64" i="2" s="1"/>
  <c r="M39" i="2"/>
  <c r="M54" i="2" s="1"/>
  <c r="L42" i="2"/>
  <c r="M64" i="2" s="1"/>
  <c r="P30" i="2"/>
  <c r="M36" i="2"/>
  <c r="M51" i="2" s="1"/>
  <c r="P24" i="2"/>
  <c r="Q24" i="2" s="1"/>
  <c r="N40" i="2" s="1"/>
  <c r="N55" i="2" s="1"/>
  <c r="P38" i="2"/>
  <c r="P35" i="2"/>
  <c r="P36" i="2"/>
  <c r="P39" i="2"/>
  <c r="J40" i="2"/>
  <c r="J55" i="2" s="1"/>
  <c r="K65" i="2" s="1"/>
  <c r="P37" i="2"/>
  <c r="I40" i="2"/>
  <c r="I55" i="2" s="1"/>
  <c r="J65" i="2" s="1"/>
  <c r="K24" i="2" l="1"/>
  <c r="K40" i="2" s="1"/>
  <c r="K55" i="2" s="1"/>
  <c r="L65" i="2" s="1"/>
  <c r="M42" i="2"/>
  <c r="P40" i="2"/>
  <c r="M40" i="2"/>
  <c r="M55" i="2" s="1"/>
</calcChain>
</file>

<file path=xl/sharedStrings.xml><?xml version="1.0" encoding="utf-8"?>
<sst xmlns="http://schemas.openxmlformats.org/spreadsheetml/2006/main" count="90" uniqueCount="65">
  <si>
    <t>cluster_52_frailty_bl</t>
  </si>
  <si>
    <t>has_died</t>
  </si>
  <si>
    <t>has_died_clustering</t>
  </si>
  <si>
    <t>num_observations</t>
  </si>
  <si>
    <t>num_non_missing_age</t>
  </si>
  <si>
    <t>cancer</t>
  </si>
  <si>
    <t>skin</t>
  </si>
  <si>
    <t>musco</t>
  </si>
  <si>
    <t>heart</t>
  </si>
  <si>
    <t>alleg</t>
  </si>
  <si>
    <t>endocrin</t>
  </si>
  <si>
    <t>digestive</t>
  </si>
  <si>
    <t>neurologic</t>
  </si>
  <si>
    <t>reprod</t>
  </si>
  <si>
    <t>emotional</t>
  </si>
  <si>
    <t>other_systoms_micellaneous_other_healthcond</t>
  </si>
  <si>
    <t>not_health_condition</t>
  </si>
  <si>
    <t>missing</t>
  </si>
  <si>
    <t>expected</t>
  </si>
  <si>
    <t>unexpected</t>
  </si>
  <si>
    <t>other</t>
  </si>
  <si>
    <t>Dead by 2018</t>
  </si>
  <si>
    <t>Dead during clustering period</t>
  </si>
  <si>
    <t>Non-health related</t>
  </si>
  <si>
    <t>Other health related</t>
  </si>
  <si>
    <t>Hearth, circ. and blood conditions</t>
  </si>
  <si>
    <t>Cancer / tumors</t>
  </si>
  <si>
    <t>Table 11</t>
  </si>
  <si>
    <t>Overall</t>
  </si>
  <si>
    <t>Unexpected</t>
  </si>
  <si>
    <t>Expected</t>
  </si>
  <si>
    <t>Other Health related</t>
  </si>
  <si>
    <t>Heart</t>
  </si>
  <si>
    <t>Cancer</t>
  </si>
  <si>
    <t>Death expected?</t>
  </si>
  <si>
    <t>Death Cause</t>
  </si>
  <si>
    <t>Table 3</t>
  </si>
  <si>
    <t>Clustering Period</t>
  </si>
  <si>
    <t>Type 5</t>
  </si>
  <si>
    <t>Type 4</t>
  </si>
  <si>
    <t>Type 3</t>
  </si>
  <si>
    <t>Type 2</t>
  </si>
  <si>
    <t>Type 1</t>
  </si>
  <si>
    <t>Contribution to Cause of Death</t>
  </si>
  <si>
    <t>Heart, circ. and blood conditions</t>
  </si>
  <si>
    <t xml:space="preserve">Cancer / tumors </t>
  </si>
  <si>
    <t>Ratio death to know condition</t>
  </si>
  <si>
    <t>Ratio death to exit interview</t>
  </si>
  <si>
    <t>All</t>
  </si>
  <si>
    <t>Tot_b</t>
  </si>
  <si>
    <t>Tot</t>
  </si>
  <si>
    <t>Others</t>
  </si>
  <si>
    <t>Known Condition</t>
  </si>
  <si>
    <t>Exit Interview available</t>
  </si>
  <si>
    <t>Dead before 60</t>
  </si>
  <si>
    <t>Has died</t>
  </si>
  <si>
    <t>Total</t>
  </si>
  <si>
    <t>All Periods</t>
  </si>
  <si>
    <t>Intructions:</t>
  </si>
  <si>
    <t xml:space="preserve">Paste Cells A1:U14 from Cause_of_death.xlsx into Cells A1:U14 of this sheet. </t>
  </si>
  <si>
    <t>Tables 3 and 11 are in Cells F47:O66  in the Output_tables sheet</t>
  </si>
  <si>
    <t>Fraction dead</t>
  </si>
  <si>
    <t>Dead</t>
  </si>
  <si>
    <t>During clusterign period</t>
  </si>
  <si>
    <t>By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</si>
</sst>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7" x14ac:knownFonts="1"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164" fontId="0" fillId="2" borderId="1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0" fillId="2" borderId="1" xfId="0" applyFill="1" applyBorder="1"/>
    <xf numFmtId="164" fontId="0" fillId="2" borderId="2" xfId="0" applyNumberForma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0" fillId="2" borderId="2" xfId="0" applyFill="1" applyBorder="1"/>
    <xf numFmtId="2" fontId="3" fillId="2" borderId="0" xfId="0" applyNumberFormat="1" applyFont="1" applyFill="1" applyAlignment="1">
      <alignment horizontal="center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65" fontId="0" fillId="2" borderId="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3" fillId="2" borderId="5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2" fontId="0" fillId="2" borderId="8" xfId="0" applyNumberFormat="1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/>
    </xf>
    <xf numFmtId="1" fontId="2" fillId="0" borderId="0" xfId="0" applyNumberFormat="1" applyFont="1"/>
    <xf numFmtId="2" fontId="2" fillId="2" borderId="1" xfId="0" applyNumberFormat="1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0" xfId="0" applyFont="1"/>
    <xf numFmtId="2" fontId="2" fillId="2" borderId="0" xfId="0" applyNumberFormat="1" applyFont="1" applyFill="1" applyAlignment="1">
      <alignment horizontal="center"/>
    </xf>
    <xf numFmtId="2" fontId="4" fillId="2" borderId="9" xfId="0" applyNumberFormat="1" applyFont="1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2" fontId="0" fillId="2" borderId="0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5" fontId="0" fillId="2" borderId="3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9"/>
  <sheetViews>
    <sheetView workbookViewId="0">
      <selection activeCell="F25" sqref="F25"/>
    </sheetView>
  </sheetViews>
  <sheetFormatPr baseColWidth="10" defaultColWidth="10.83203125" defaultRowHeight="15" x14ac:dyDescent="0.2"/>
  <sheetData>
    <row r="1" spans="1:2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">
      <c r="A2">
        <v>1</v>
      </c>
      <c r="B2">
        <v>0</v>
      </c>
      <c r="D2">
        <v>2530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</row>
    <row r="3" spans="1:21" x14ac:dyDescent="0.2">
      <c r="A3">
        <v>1</v>
      </c>
      <c r="B3">
        <v>1</v>
      </c>
      <c r="C3">
        <v>0</v>
      </c>
      <c r="D3">
        <v>122</v>
      </c>
      <c r="E3">
        <v>103</v>
      </c>
      <c r="F3">
        <v>50</v>
      </c>
      <c r="G3">
        <v>0</v>
      </c>
      <c r="H3">
        <v>0</v>
      </c>
      <c r="I3">
        <v>24</v>
      </c>
      <c r="J3">
        <v>7</v>
      </c>
      <c r="K3">
        <v>0</v>
      </c>
      <c r="L3">
        <v>8</v>
      </c>
      <c r="M3">
        <v>4</v>
      </c>
      <c r="N3">
        <v>0</v>
      </c>
      <c r="O3">
        <v>1</v>
      </c>
      <c r="P3">
        <v>4</v>
      </c>
      <c r="Q3">
        <v>3</v>
      </c>
      <c r="R3">
        <v>2</v>
      </c>
      <c r="S3">
        <v>61</v>
      </c>
      <c r="T3">
        <v>40</v>
      </c>
      <c r="U3">
        <v>2</v>
      </c>
    </row>
    <row r="4" spans="1:21" x14ac:dyDescent="0.2">
      <c r="A4">
        <v>2</v>
      </c>
      <c r="B4">
        <v>0</v>
      </c>
      <c r="D4">
        <v>1146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2">
      <c r="A5">
        <v>2</v>
      </c>
      <c r="B5">
        <v>1</v>
      </c>
      <c r="C5">
        <v>0</v>
      </c>
      <c r="D5">
        <v>134</v>
      </c>
      <c r="E5">
        <v>123</v>
      </c>
      <c r="F5">
        <v>42</v>
      </c>
      <c r="G5">
        <v>1</v>
      </c>
      <c r="H5">
        <v>1</v>
      </c>
      <c r="I5">
        <v>36</v>
      </c>
      <c r="J5">
        <v>14</v>
      </c>
      <c r="K5">
        <v>1</v>
      </c>
      <c r="L5">
        <v>9</v>
      </c>
      <c r="M5">
        <v>3</v>
      </c>
      <c r="N5">
        <v>1</v>
      </c>
      <c r="O5">
        <v>3</v>
      </c>
      <c r="P5">
        <v>6</v>
      </c>
      <c r="Q5">
        <v>3</v>
      </c>
      <c r="R5">
        <v>3</v>
      </c>
      <c r="S5">
        <v>58</v>
      </c>
      <c r="T5">
        <v>60</v>
      </c>
      <c r="U5">
        <v>4</v>
      </c>
    </row>
    <row r="6" spans="1:21" x14ac:dyDescent="0.2">
      <c r="A6">
        <v>3</v>
      </c>
      <c r="B6">
        <v>0</v>
      </c>
      <c r="D6">
        <v>4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</row>
    <row r="7" spans="1:21" x14ac:dyDescent="0.2">
      <c r="A7">
        <v>3</v>
      </c>
      <c r="B7">
        <v>1</v>
      </c>
      <c r="C7">
        <v>0</v>
      </c>
      <c r="D7">
        <v>3</v>
      </c>
      <c r="E7">
        <v>3</v>
      </c>
      <c r="F7">
        <v>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1</v>
      </c>
      <c r="Q7">
        <v>0</v>
      </c>
      <c r="R7">
        <v>0</v>
      </c>
      <c r="S7">
        <v>3</v>
      </c>
      <c r="T7">
        <v>0</v>
      </c>
      <c r="U7">
        <v>0</v>
      </c>
    </row>
    <row r="8" spans="1:21" x14ac:dyDescent="0.2">
      <c r="A8">
        <v>3</v>
      </c>
      <c r="B8">
        <v>1</v>
      </c>
      <c r="C8">
        <v>1</v>
      </c>
      <c r="D8">
        <v>117</v>
      </c>
      <c r="E8">
        <v>106</v>
      </c>
      <c r="F8">
        <v>42</v>
      </c>
      <c r="G8">
        <v>0</v>
      </c>
      <c r="H8">
        <v>0</v>
      </c>
      <c r="I8">
        <v>20</v>
      </c>
      <c r="J8">
        <v>6</v>
      </c>
      <c r="K8">
        <v>4</v>
      </c>
      <c r="L8">
        <v>14</v>
      </c>
      <c r="M8">
        <v>5</v>
      </c>
      <c r="N8">
        <v>0</v>
      </c>
      <c r="O8">
        <v>1</v>
      </c>
      <c r="P8">
        <v>2</v>
      </c>
      <c r="Q8">
        <v>9</v>
      </c>
      <c r="R8">
        <v>3</v>
      </c>
      <c r="S8">
        <v>45</v>
      </c>
      <c r="T8">
        <v>55</v>
      </c>
      <c r="U8">
        <v>5</v>
      </c>
    </row>
    <row r="9" spans="1:21" x14ac:dyDescent="0.2">
      <c r="A9">
        <v>4</v>
      </c>
      <c r="B9">
        <v>0</v>
      </c>
      <c r="D9">
        <v>378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2">
      <c r="A10">
        <v>4</v>
      </c>
      <c r="B10">
        <v>1</v>
      </c>
      <c r="C10">
        <v>0</v>
      </c>
      <c r="D10">
        <v>86</v>
      </c>
      <c r="E10">
        <v>76</v>
      </c>
      <c r="F10">
        <v>12</v>
      </c>
      <c r="G10">
        <v>0</v>
      </c>
      <c r="H10">
        <v>1</v>
      </c>
      <c r="I10">
        <v>18</v>
      </c>
      <c r="J10">
        <v>8</v>
      </c>
      <c r="K10">
        <v>7</v>
      </c>
      <c r="L10">
        <v>11</v>
      </c>
      <c r="M10">
        <v>4</v>
      </c>
      <c r="N10">
        <v>0</v>
      </c>
      <c r="O10">
        <v>0</v>
      </c>
      <c r="P10">
        <v>10</v>
      </c>
      <c r="Q10">
        <v>1</v>
      </c>
      <c r="R10">
        <v>4</v>
      </c>
      <c r="S10">
        <v>29</v>
      </c>
      <c r="T10">
        <v>46</v>
      </c>
      <c r="U10">
        <v>0</v>
      </c>
    </row>
    <row r="11" spans="1:21" x14ac:dyDescent="0.2">
      <c r="A11">
        <v>4</v>
      </c>
      <c r="B11">
        <v>1</v>
      </c>
      <c r="C11">
        <v>1</v>
      </c>
      <c r="D11">
        <v>2</v>
      </c>
      <c r="E11">
        <v>2</v>
      </c>
      <c r="F11">
        <v>0</v>
      </c>
      <c r="G11">
        <v>0</v>
      </c>
      <c r="H11">
        <v>0</v>
      </c>
      <c r="I11">
        <v>2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2</v>
      </c>
      <c r="U11">
        <v>0</v>
      </c>
    </row>
    <row r="12" spans="1:21" x14ac:dyDescent="0.2">
      <c r="A12">
        <v>5</v>
      </c>
      <c r="B12">
        <v>0</v>
      </c>
      <c r="D12">
        <v>5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2">
      <c r="A13">
        <v>5</v>
      </c>
      <c r="B13">
        <v>1</v>
      </c>
      <c r="C13">
        <v>0</v>
      </c>
      <c r="D13">
        <v>7</v>
      </c>
      <c r="E13">
        <v>7</v>
      </c>
      <c r="F13">
        <v>2</v>
      </c>
      <c r="G13">
        <v>0</v>
      </c>
      <c r="H13">
        <v>0</v>
      </c>
      <c r="I13">
        <v>2</v>
      </c>
      <c r="J13">
        <v>1</v>
      </c>
      <c r="K13">
        <v>0</v>
      </c>
      <c r="L13">
        <v>0</v>
      </c>
      <c r="M13">
        <v>1</v>
      </c>
      <c r="N13">
        <v>0</v>
      </c>
      <c r="O13">
        <v>0</v>
      </c>
      <c r="P13">
        <v>1</v>
      </c>
      <c r="Q13">
        <v>0</v>
      </c>
      <c r="R13">
        <v>0</v>
      </c>
      <c r="S13">
        <v>2</v>
      </c>
      <c r="T13">
        <v>5</v>
      </c>
      <c r="U13">
        <v>0</v>
      </c>
    </row>
    <row r="14" spans="1:21" x14ac:dyDescent="0.2">
      <c r="A14">
        <v>5</v>
      </c>
      <c r="B14">
        <v>1</v>
      </c>
      <c r="C14">
        <v>1</v>
      </c>
      <c r="D14">
        <v>129</v>
      </c>
      <c r="E14">
        <v>119</v>
      </c>
      <c r="F14">
        <v>34</v>
      </c>
      <c r="G14">
        <v>0</v>
      </c>
      <c r="H14">
        <v>2</v>
      </c>
      <c r="I14">
        <v>35</v>
      </c>
      <c r="J14">
        <v>10</v>
      </c>
      <c r="K14">
        <v>5</v>
      </c>
      <c r="L14">
        <v>12</v>
      </c>
      <c r="M14">
        <v>3</v>
      </c>
      <c r="N14">
        <v>0</v>
      </c>
      <c r="O14">
        <v>2</v>
      </c>
      <c r="P14">
        <v>8</v>
      </c>
      <c r="Q14">
        <v>7</v>
      </c>
      <c r="R14">
        <v>1</v>
      </c>
      <c r="S14">
        <v>51</v>
      </c>
      <c r="T14">
        <v>62</v>
      </c>
      <c r="U14">
        <v>5</v>
      </c>
    </row>
    <row r="18" spans="1:2" x14ac:dyDescent="0.2">
      <c r="A18" s="46" t="s">
        <v>58</v>
      </c>
      <c r="B18" s="47" t="s">
        <v>59</v>
      </c>
    </row>
    <row r="19" spans="1:2" x14ac:dyDescent="0.2">
      <c r="B19" s="47" t="s">
        <v>60</v>
      </c>
    </row>
  </sheetData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46E0D-17AE-40F4-A7CB-B7B16E5E1A34}">
  <dimension ref="A1:U76"/>
  <sheetViews>
    <sheetView tabSelected="1" topLeftCell="D42" zoomScale="115" zoomScaleNormal="115" workbookViewId="0">
      <selection activeCell="O55" sqref="O55:P55"/>
    </sheetView>
  </sheetViews>
  <sheetFormatPr baseColWidth="10" defaultColWidth="10.83203125" defaultRowHeight="15" x14ac:dyDescent="0.2"/>
  <cols>
    <col min="1" max="1" width="22.33203125" customWidth="1"/>
    <col min="4" max="4" width="12.5" bestFit="1" customWidth="1"/>
    <col min="5" max="5" width="17.5" customWidth="1"/>
    <col min="6" max="6" width="15.33203125" customWidth="1"/>
    <col min="7" max="7" width="15.6640625" customWidth="1"/>
    <col min="8" max="8" width="15.1640625" customWidth="1"/>
    <col min="14" max="14" width="14.1640625" customWidth="1"/>
    <col min="16" max="16" width="12" bestFit="1" customWidth="1"/>
  </cols>
  <sheetData>
    <row r="1" spans="1:21" x14ac:dyDescent="0.2">
      <c r="A1" t="str">
        <f>data!A1</f>
        <v>cluster_52_frailty_bl</v>
      </c>
      <c r="B1" t="str">
        <f>data!B1</f>
        <v>has_died</v>
      </c>
      <c r="C1" t="str">
        <f>data!C1</f>
        <v>has_died_clustering</v>
      </c>
      <c r="D1" t="str">
        <f>data!D1</f>
        <v>num_observations</v>
      </c>
      <c r="E1" t="str">
        <f>data!E1</f>
        <v>num_non_missing_age</v>
      </c>
      <c r="F1" t="str">
        <f>data!F1</f>
        <v>cancer</v>
      </c>
      <c r="G1" t="str">
        <f>data!G1</f>
        <v>skin</v>
      </c>
      <c r="H1" t="str">
        <f>data!H1</f>
        <v>musco</v>
      </c>
      <c r="I1" t="str">
        <f>data!I1</f>
        <v>heart</v>
      </c>
      <c r="J1" t="str">
        <f>data!J1</f>
        <v>alleg</v>
      </c>
      <c r="K1" t="str">
        <f>data!K1</f>
        <v>endocrin</v>
      </c>
      <c r="L1" t="str">
        <f>data!L1</f>
        <v>digestive</v>
      </c>
      <c r="M1" t="str">
        <f>data!M1</f>
        <v>neurologic</v>
      </c>
      <c r="N1" t="str">
        <f>data!N1</f>
        <v>reprod</v>
      </c>
      <c r="O1" t="str">
        <f>data!O1</f>
        <v>emotional</v>
      </c>
      <c r="P1" t="str">
        <f>data!P1</f>
        <v>other_systoms_micellaneous_other_healthcond</v>
      </c>
      <c r="Q1" t="str">
        <f>data!Q1</f>
        <v>not_health_condition</v>
      </c>
      <c r="R1" t="str">
        <f>data!R1</f>
        <v>missing</v>
      </c>
      <c r="S1" t="str">
        <f>data!S1</f>
        <v>expected</v>
      </c>
      <c r="T1" t="str">
        <f>data!T1</f>
        <v>unexpected</v>
      </c>
      <c r="U1" t="str">
        <f>data!U1</f>
        <v>other</v>
      </c>
    </row>
    <row r="2" spans="1:21" x14ac:dyDescent="0.2">
      <c r="A2">
        <f>data!A2</f>
        <v>1</v>
      </c>
      <c r="B2">
        <f>data!B2</f>
        <v>0</v>
      </c>
      <c r="C2">
        <f>data!C2</f>
        <v>0</v>
      </c>
      <c r="D2">
        <f>data!D2</f>
        <v>2530</v>
      </c>
      <c r="E2">
        <f>data!E2</f>
        <v>0</v>
      </c>
      <c r="F2">
        <f>data!F2</f>
        <v>0</v>
      </c>
      <c r="G2">
        <f>data!G2</f>
        <v>0</v>
      </c>
      <c r="H2">
        <f>data!H2</f>
        <v>0</v>
      </c>
      <c r="I2">
        <f>data!I2</f>
        <v>0</v>
      </c>
      <c r="J2">
        <f>data!J2</f>
        <v>0</v>
      </c>
      <c r="K2">
        <f>data!K2</f>
        <v>0</v>
      </c>
      <c r="L2">
        <f>data!L2</f>
        <v>0</v>
      </c>
      <c r="M2">
        <f>data!M2</f>
        <v>0</v>
      </c>
      <c r="N2">
        <f>data!N2</f>
        <v>0</v>
      </c>
      <c r="O2">
        <f>data!O2</f>
        <v>0</v>
      </c>
      <c r="P2">
        <f>data!P2</f>
        <v>0</v>
      </c>
      <c r="Q2">
        <f>data!Q2</f>
        <v>0</v>
      </c>
      <c r="R2">
        <f>data!R2</f>
        <v>0</v>
      </c>
      <c r="S2">
        <f>data!S2</f>
        <v>0</v>
      </c>
      <c r="T2">
        <f>data!T2</f>
        <v>0</v>
      </c>
      <c r="U2">
        <f>data!U2</f>
        <v>0</v>
      </c>
    </row>
    <row r="3" spans="1:21" x14ac:dyDescent="0.2">
      <c r="A3">
        <f>data!A3</f>
        <v>1</v>
      </c>
      <c r="B3">
        <f>data!B3</f>
        <v>1</v>
      </c>
      <c r="C3">
        <f>data!C3</f>
        <v>0</v>
      </c>
      <c r="D3">
        <f>data!D3</f>
        <v>122</v>
      </c>
      <c r="E3">
        <f>data!E3</f>
        <v>103</v>
      </c>
      <c r="F3">
        <f>data!F3</f>
        <v>50</v>
      </c>
      <c r="G3">
        <f>data!G3</f>
        <v>0</v>
      </c>
      <c r="H3">
        <f>data!H3</f>
        <v>0</v>
      </c>
      <c r="I3">
        <f>data!I3</f>
        <v>24</v>
      </c>
      <c r="J3">
        <f>data!J3</f>
        <v>7</v>
      </c>
      <c r="K3">
        <f>data!K3</f>
        <v>0</v>
      </c>
      <c r="L3">
        <f>data!L3</f>
        <v>8</v>
      </c>
      <c r="M3">
        <f>data!M3</f>
        <v>4</v>
      </c>
      <c r="N3">
        <f>data!N3</f>
        <v>0</v>
      </c>
      <c r="O3">
        <f>data!O3</f>
        <v>1</v>
      </c>
      <c r="P3">
        <f>data!P3</f>
        <v>4</v>
      </c>
      <c r="Q3">
        <f>data!Q3</f>
        <v>3</v>
      </c>
      <c r="R3">
        <f>data!R3</f>
        <v>2</v>
      </c>
      <c r="S3">
        <f>data!S3</f>
        <v>61</v>
      </c>
      <c r="T3">
        <f>data!T3</f>
        <v>40</v>
      </c>
      <c r="U3">
        <f>data!U3</f>
        <v>2</v>
      </c>
    </row>
    <row r="4" spans="1:21" x14ac:dyDescent="0.2">
      <c r="A4">
        <f>data!A4</f>
        <v>2</v>
      </c>
      <c r="B4">
        <f>data!B4</f>
        <v>0</v>
      </c>
      <c r="C4">
        <f>data!C4</f>
        <v>0</v>
      </c>
      <c r="D4">
        <f>data!D4</f>
        <v>1146</v>
      </c>
      <c r="E4">
        <f>data!E4</f>
        <v>0</v>
      </c>
      <c r="F4">
        <f>data!F4</f>
        <v>0</v>
      </c>
      <c r="G4">
        <f>data!G4</f>
        <v>0</v>
      </c>
      <c r="H4">
        <f>data!H4</f>
        <v>0</v>
      </c>
      <c r="I4">
        <f>data!I4</f>
        <v>0</v>
      </c>
      <c r="J4">
        <f>data!J4</f>
        <v>0</v>
      </c>
      <c r="K4">
        <f>data!K4</f>
        <v>0</v>
      </c>
      <c r="L4">
        <f>data!L4</f>
        <v>0</v>
      </c>
      <c r="M4">
        <f>data!M4</f>
        <v>0</v>
      </c>
      <c r="N4">
        <f>data!N4</f>
        <v>0</v>
      </c>
      <c r="O4">
        <f>data!O4</f>
        <v>0</v>
      </c>
      <c r="P4">
        <f>data!P4</f>
        <v>0</v>
      </c>
      <c r="Q4">
        <f>data!Q4</f>
        <v>0</v>
      </c>
      <c r="R4">
        <f>data!R4</f>
        <v>0</v>
      </c>
      <c r="S4">
        <f>data!S4</f>
        <v>0</v>
      </c>
      <c r="T4">
        <f>data!T4</f>
        <v>0</v>
      </c>
      <c r="U4">
        <f>data!U4</f>
        <v>0</v>
      </c>
    </row>
    <row r="5" spans="1:21" x14ac:dyDescent="0.2">
      <c r="A5">
        <f>data!A5</f>
        <v>2</v>
      </c>
      <c r="B5">
        <f>data!B5</f>
        <v>1</v>
      </c>
      <c r="C5">
        <f>data!C5</f>
        <v>0</v>
      </c>
      <c r="D5">
        <f>data!D5</f>
        <v>134</v>
      </c>
      <c r="E5">
        <f>data!E5</f>
        <v>123</v>
      </c>
      <c r="F5">
        <f>data!F5</f>
        <v>42</v>
      </c>
      <c r="G5">
        <f>data!G5</f>
        <v>1</v>
      </c>
      <c r="H5">
        <f>data!H5</f>
        <v>1</v>
      </c>
      <c r="I5">
        <f>data!I5</f>
        <v>36</v>
      </c>
      <c r="J5">
        <f>data!J5</f>
        <v>14</v>
      </c>
      <c r="K5">
        <f>data!K5</f>
        <v>1</v>
      </c>
      <c r="L5">
        <f>data!L5</f>
        <v>9</v>
      </c>
      <c r="M5">
        <f>data!M5</f>
        <v>3</v>
      </c>
      <c r="N5">
        <f>data!N5</f>
        <v>1</v>
      </c>
      <c r="O5">
        <f>data!O5</f>
        <v>3</v>
      </c>
      <c r="P5">
        <f>data!P5</f>
        <v>6</v>
      </c>
      <c r="Q5">
        <f>data!Q5</f>
        <v>3</v>
      </c>
      <c r="R5">
        <f>data!R5</f>
        <v>3</v>
      </c>
      <c r="S5">
        <f>data!S5</f>
        <v>58</v>
      </c>
      <c r="T5">
        <f>data!T5</f>
        <v>60</v>
      </c>
      <c r="U5">
        <f>data!U5</f>
        <v>4</v>
      </c>
    </row>
    <row r="6" spans="1:21" x14ac:dyDescent="0.2">
      <c r="A6">
        <f>data!A6</f>
        <v>3</v>
      </c>
      <c r="B6">
        <f>data!B6</f>
        <v>0</v>
      </c>
      <c r="C6">
        <f>data!C6</f>
        <v>0</v>
      </c>
      <c r="D6">
        <f>data!D6</f>
        <v>4</v>
      </c>
      <c r="E6">
        <f>data!E6</f>
        <v>0</v>
      </c>
      <c r="F6">
        <f>data!F6</f>
        <v>0</v>
      </c>
      <c r="G6">
        <f>data!G6</f>
        <v>0</v>
      </c>
      <c r="H6">
        <f>data!H6</f>
        <v>0</v>
      </c>
      <c r="I6">
        <f>data!I6</f>
        <v>0</v>
      </c>
      <c r="J6">
        <f>data!J6</f>
        <v>0</v>
      </c>
      <c r="K6">
        <f>data!K6</f>
        <v>0</v>
      </c>
      <c r="L6">
        <f>data!L6</f>
        <v>0</v>
      </c>
      <c r="M6">
        <f>data!M6</f>
        <v>0</v>
      </c>
      <c r="N6">
        <f>data!N6</f>
        <v>0</v>
      </c>
      <c r="O6">
        <f>data!O6</f>
        <v>0</v>
      </c>
      <c r="P6">
        <f>data!P6</f>
        <v>0</v>
      </c>
      <c r="Q6">
        <f>data!Q6</f>
        <v>0</v>
      </c>
      <c r="R6">
        <f>data!R6</f>
        <v>0</v>
      </c>
      <c r="S6">
        <f>data!S6</f>
        <v>0</v>
      </c>
      <c r="T6">
        <f>data!T6</f>
        <v>0</v>
      </c>
      <c r="U6">
        <f>data!U6</f>
        <v>0</v>
      </c>
    </row>
    <row r="7" spans="1:21" x14ac:dyDescent="0.2">
      <c r="A7">
        <f>data!A7</f>
        <v>3</v>
      </c>
      <c r="B7">
        <f>data!B7</f>
        <v>1</v>
      </c>
      <c r="C7">
        <f>data!C7</f>
        <v>0</v>
      </c>
      <c r="D7">
        <f>data!D7</f>
        <v>3</v>
      </c>
      <c r="E7">
        <f>data!E7</f>
        <v>3</v>
      </c>
      <c r="F7">
        <f>data!F7</f>
        <v>1</v>
      </c>
      <c r="G7">
        <f>data!G7</f>
        <v>0</v>
      </c>
      <c r="H7">
        <f>data!H7</f>
        <v>0</v>
      </c>
      <c r="I7">
        <f>data!I7</f>
        <v>0</v>
      </c>
      <c r="J7">
        <f>data!J7</f>
        <v>0</v>
      </c>
      <c r="K7">
        <f>data!K7</f>
        <v>0</v>
      </c>
      <c r="L7">
        <f>data!L7</f>
        <v>0</v>
      </c>
      <c r="M7">
        <f>data!M7</f>
        <v>1</v>
      </c>
      <c r="N7">
        <f>data!N7</f>
        <v>0</v>
      </c>
      <c r="O7">
        <f>data!O7</f>
        <v>0</v>
      </c>
      <c r="P7">
        <f>data!P7</f>
        <v>1</v>
      </c>
      <c r="Q7">
        <f>data!Q7</f>
        <v>0</v>
      </c>
      <c r="R7">
        <f>data!R7</f>
        <v>0</v>
      </c>
      <c r="S7">
        <f>data!S7</f>
        <v>3</v>
      </c>
      <c r="T7">
        <f>data!T7</f>
        <v>0</v>
      </c>
      <c r="U7">
        <f>data!U7</f>
        <v>0</v>
      </c>
    </row>
    <row r="8" spans="1:21" x14ac:dyDescent="0.2">
      <c r="A8">
        <f>data!A8</f>
        <v>3</v>
      </c>
      <c r="B8">
        <f>data!B8</f>
        <v>1</v>
      </c>
      <c r="C8">
        <f>data!C8</f>
        <v>1</v>
      </c>
      <c r="D8">
        <f>data!D8</f>
        <v>117</v>
      </c>
      <c r="E8">
        <f>data!E8</f>
        <v>106</v>
      </c>
      <c r="F8">
        <f>data!F8</f>
        <v>42</v>
      </c>
      <c r="G8">
        <f>data!G8</f>
        <v>0</v>
      </c>
      <c r="H8">
        <f>data!H8</f>
        <v>0</v>
      </c>
      <c r="I8">
        <f>data!I8</f>
        <v>20</v>
      </c>
      <c r="J8">
        <f>data!J8</f>
        <v>6</v>
      </c>
      <c r="K8">
        <f>data!K8</f>
        <v>4</v>
      </c>
      <c r="L8">
        <f>data!L8</f>
        <v>14</v>
      </c>
      <c r="M8">
        <f>data!M8</f>
        <v>5</v>
      </c>
      <c r="N8">
        <f>data!N8</f>
        <v>0</v>
      </c>
      <c r="O8">
        <f>data!O8</f>
        <v>1</v>
      </c>
      <c r="P8">
        <f>data!P8</f>
        <v>2</v>
      </c>
      <c r="Q8">
        <f>data!Q8</f>
        <v>9</v>
      </c>
      <c r="R8">
        <f>data!R8</f>
        <v>3</v>
      </c>
      <c r="S8">
        <f>data!S8</f>
        <v>45</v>
      </c>
      <c r="T8">
        <f>data!T8</f>
        <v>55</v>
      </c>
      <c r="U8">
        <f>data!U8</f>
        <v>5</v>
      </c>
    </row>
    <row r="9" spans="1:21" x14ac:dyDescent="0.2">
      <c r="A9">
        <f>data!A9</f>
        <v>4</v>
      </c>
      <c r="B9">
        <f>data!B9</f>
        <v>0</v>
      </c>
      <c r="C9">
        <f>data!C9</f>
        <v>0</v>
      </c>
      <c r="D9">
        <f>data!D9</f>
        <v>378</v>
      </c>
      <c r="E9">
        <f>data!E9</f>
        <v>0</v>
      </c>
      <c r="F9">
        <f>data!F9</f>
        <v>0</v>
      </c>
      <c r="G9">
        <f>data!G9</f>
        <v>0</v>
      </c>
      <c r="H9">
        <f>data!H9</f>
        <v>0</v>
      </c>
      <c r="I9">
        <f>data!I9</f>
        <v>0</v>
      </c>
      <c r="J9">
        <f>data!J9</f>
        <v>0</v>
      </c>
      <c r="K9">
        <f>data!K9</f>
        <v>0</v>
      </c>
      <c r="L9">
        <f>data!L9</f>
        <v>0</v>
      </c>
      <c r="M9">
        <f>data!M9</f>
        <v>0</v>
      </c>
      <c r="N9">
        <f>data!N9</f>
        <v>0</v>
      </c>
      <c r="O9">
        <f>data!O9</f>
        <v>0</v>
      </c>
      <c r="P9">
        <f>data!P9</f>
        <v>0</v>
      </c>
      <c r="Q9">
        <f>data!Q9</f>
        <v>0</v>
      </c>
      <c r="R9">
        <f>data!R9</f>
        <v>0</v>
      </c>
      <c r="S9">
        <f>data!S9</f>
        <v>0</v>
      </c>
      <c r="T9">
        <f>data!T9</f>
        <v>0</v>
      </c>
      <c r="U9">
        <f>data!U9</f>
        <v>0</v>
      </c>
    </row>
    <row r="10" spans="1:21" x14ac:dyDescent="0.2">
      <c r="A10">
        <f>data!A10</f>
        <v>4</v>
      </c>
      <c r="B10">
        <f>data!B10</f>
        <v>1</v>
      </c>
      <c r="C10">
        <f>data!C10</f>
        <v>0</v>
      </c>
      <c r="D10">
        <f>data!D10</f>
        <v>86</v>
      </c>
      <c r="E10">
        <f>data!E10</f>
        <v>76</v>
      </c>
      <c r="F10">
        <f>data!F10</f>
        <v>12</v>
      </c>
      <c r="G10">
        <f>data!G10</f>
        <v>0</v>
      </c>
      <c r="H10">
        <f>data!H10</f>
        <v>1</v>
      </c>
      <c r="I10">
        <f>data!I10</f>
        <v>18</v>
      </c>
      <c r="J10">
        <f>data!J10</f>
        <v>8</v>
      </c>
      <c r="K10">
        <f>data!K10</f>
        <v>7</v>
      </c>
      <c r="L10">
        <f>data!L10</f>
        <v>11</v>
      </c>
      <c r="M10">
        <f>data!M10</f>
        <v>4</v>
      </c>
      <c r="N10">
        <f>data!N10</f>
        <v>0</v>
      </c>
      <c r="O10">
        <f>data!O10</f>
        <v>0</v>
      </c>
      <c r="P10">
        <f>data!P10</f>
        <v>10</v>
      </c>
      <c r="Q10">
        <f>data!Q10</f>
        <v>1</v>
      </c>
      <c r="R10">
        <f>data!R10</f>
        <v>4</v>
      </c>
      <c r="S10">
        <f>data!S10</f>
        <v>29</v>
      </c>
      <c r="T10">
        <f>data!T10</f>
        <v>46</v>
      </c>
      <c r="U10">
        <f>data!U10</f>
        <v>0</v>
      </c>
    </row>
    <row r="11" spans="1:21" x14ac:dyDescent="0.2">
      <c r="A11">
        <f>data!A11</f>
        <v>4</v>
      </c>
      <c r="B11">
        <f>data!B11</f>
        <v>1</v>
      </c>
      <c r="C11">
        <f>data!C11</f>
        <v>1</v>
      </c>
      <c r="D11">
        <f>data!D11</f>
        <v>2</v>
      </c>
      <c r="E11">
        <f>data!E11</f>
        <v>2</v>
      </c>
      <c r="F11">
        <f>data!F11</f>
        <v>0</v>
      </c>
      <c r="G11">
        <f>data!G11</f>
        <v>0</v>
      </c>
      <c r="H11">
        <f>data!H11</f>
        <v>0</v>
      </c>
      <c r="I11">
        <f>data!I11</f>
        <v>2</v>
      </c>
      <c r="J11">
        <f>data!J11</f>
        <v>0</v>
      </c>
      <c r="K11">
        <f>data!K11</f>
        <v>0</v>
      </c>
      <c r="L11">
        <f>data!L11</f>
        <v>0</v>
      </c>
      <c r="M11">
        <f>data!M11</f>
        <v>0</v>
      </c>
      <c r="N11">
        <f>data!N11</f>
        <v>0</v>
      </c>
      <c r="O11">
        <f>data!O11</f>
        <v>0</v>
      </c>
      <c r="P11">
        <f>data!P11</f>
        <v>0</v>
      </c>
      <c r="Q11">
        <f>data!Q11</f>
        <v>0</v>
      </c>
      <c r="R11">
        <f>data!R11</f>
        <v>0</v>
      </c>
      <c r="S11">
        <f>data!S11</f>
        <v>0</v>
      </c>
      <c r="T11">
        <f>data!T11</f>
        <v>2</v>
      </c>
      <c r="U11">
        <f>data!U11</f>
        <v>0</v>
      </c>
    </row>
    <row r="12" spans="1:21" x14ac:dyDescent="0.2">
      <c r="A12">
        <f>data!A12</f>
        <v>5</v>
      </c>
      <c r="B12">
        <f>data!B12</f>
        <v>0</v>
      </c>
      <c r="C12">
        <f>data!C12</f>
        <v>0</v>
      </c>
      <c r="D12">
        <f>data!D12</f>
        <v>5</v>
      </c>
      <c r="E12">
        <f>data!E12</f>
        <v>0</v>
      </c>
      <c r="F12">
        <f>data!F12</f>
        <v>0</v>
      </c>
      <c r="G12">
        <f>data!G12</f>
        <v>0</v>
      </c>
      <c r="H12">
        <f>data!H12</f>
        <v>0</v>
      </c>
      <c r="I12">
        <f>data!I12</f>
        <v>0</v>
      </c>
      <c r="J12">
        <f>data!J12</f>
        <v>0</v>
      </c>
      <c r="K12">
        <f>data!K12</f>
        <v>0</v>
      </c>
      <c r="L12">
        <f>data!L12</f>
        <v>0</v>
      </c>
      <c r="M12">
        <f>data!M12</f>
        <v>0</v>
      </c>
      <c r="N12">
        <f>data!N12</f>
        <v>0</v>
      </c>
      <c r="O12">
        <f>data!O12</f>
        <v>0</v>
      </c>
      <c r="P12">
        <f>data!P12</f>
        <v>0</v>
      </c>
      <c r="Q12">
        <f>data!Q12</f>
        <v>0</v>
      </c>
      <c r="R12">
        <f>data!R12</f>
        <v>0</v>
      </c>
      <c r="S12">
        <f>data!S12</f>
        <v>0</v>
      </c>
      <c r="T12">
        <f>data!T12</f>
        <v>0</v>
      </c>
      <c r="U12">
        <f>data!U12</f>
        <v>0</v>
      </c>
    </row>
    <row r="13" spans="1:21" x14ac:dyDescent="0.2">
      <c r="A13">
        <f>data!A13</f>
        <v>5</v>
      </c>
      <c r="B13">
        <f>data!B13</f>
        <v>1</v>
      </c>
      <c r="C13">
        <f>data!C13</f>
        <v>0</v>
      </c>
      <c r="D13">
        <f>data!D13</f>
        <v>7</v>
      </c>
      <c r="E13">
        <f>data!E13</f>
        <v>7</v>
      </c>
      <c r="F13">
        <f>data!F13</f>
        <v>2</v>
      </c>
      <c r="G13">
        <f>data!G13</f>
        <v>0</v>
      </c>
      <c r="H13">
        <f>data!H13</f>
        <v>0</v>
      </c>
      <c r="I13">
        <f>data!I13</f>
        <v>2</v>
      </c>
      <c r="J13">
        <f>data!J13</f>
        <v>1</v>
      </c>
      <c r="K13">
        <f>data!K13</f>
        <v>0</v>
      </c>
      <c r="L13">
        <f>data!L13</f>
        <v>0</v>
      </c>
      <c r="M13">
        <f>data!M13</f>
        <v>1</v>
      </c>
      <c r="N13">
        <f>data!N13</f>
        <v>0</v>
      </c>
      <c r="O13">
        <f>data!O13</f>
        <v>0</v>
      </c>
      <c r="P13">
        <f>data!P13</f>
        <v>1</v>
      </c>
      <c r="Q13">
        <f>data!Q13</f>
        <v>0</v>
      </c>
      <c r="R13">
        <f>data!R13</f>
        <v>0</v>
      </c>
      <c r="S13">
        <f>data!S13</f>
        <v>2</v>
      </c>
      <c r="T13">
        <f>data!T13</f>
        <v>5</v>
      </c>
      <c r="U13">
        <f>data!U13</f>
        <v>0</v>
      </c>
    </row>
    <row r="14" spans="1:21" x14ac:dyDescent="0.2">
      <c r="A14">
        <f>data!A14</f>
        <v>5</v>
      </c>
      <c r="B14">
        <f>data!B14</f>
        <v>1</v>
      </c>
      <c r="C14">
        <f>data!C14</f>
        <v>1</v>
      </c>
      <c r="D14">
        <f>data!D14</f>
        <v>129</v>
      </c>
      <c r="E14">
        <f>data!E14</f>
        <v>119</v>
      </c>
      <c r="F14">
        <f>data!F14</f>
        <v>34</v>
      </c>
      <c r="G14">
        <f>data!G14</f>
        <v>0</v>
      </c>
      <c r="H14">
        <f>data!H14</f>
        <v>2</v>
      </c>
      <c r="I14">
        <f>data!I14</f>
        <v>35</v>
      </c>
      <c r="J14">
        <f>data!J14</f>
        <v>10</v>
      </c>
      <c r="K14">
        <f>data!K14</f>
        <v>5</v>
      </c>
      <c r="L14">
        <f>data!L14</f>
        <v>12</v>
      </c>
      <c r="M14">
        <f>data!M14</f>
        <v>3</v>
      </c>
      <c r="N14">
        <f>data!N14</f>
        <v>0</v>
      </c>
      <c r="O14">
        <f>data!O14</f>
        <v>2</v>
      </c>
      <c r="P14">
        <f>data!P14</f>
        <v>8</v>
      </c>
      <c r="Q14">
        <f>data!Q14</f>
        <v>7</v>
      </c>
      <c r="R14">
        <f>data!R14</f>
        <v>1</v>
      </c>
      <c r="S14">
        <f>data!S14</f>
        <v>51</v>
      </c>
      <c r="T14">
        <f>data!T14</f>
        <v>62</v>
      </c>
      <c r="U14">
        <f>data!U14</f>
        <v>5</v>
      </c>
    </row>
    <row r="15" spans="1:21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</row>
    <row r="16" spans="1:2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</row>
    <row r="17" spans="3:18" x14ac:dyDescent="0.2">
      <c r="C17" s="48" t="s">
        <v>57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</row>
    <row r="18" spans="3:18" ht="49.5" customHeight="1" x14ac:dyDescent="0.2">
      <c r="C18" s="40"/>
      <c r="D18" s="45" t="s">
        <v>56</v>
      </c>
      <c r="E18" s="45" t="s">
        <v>55</v>
      </c>
      <c r="F18" s="45" t="s">
        <v>54</v>
      </c>
      <c r="G18" s="45" t="s">
        <v>53</v>
      </c>
      <c r="H18" s="45" t="s">
        <v>52</v>
      </c>
      <c r="I18" s="45" t="s">
        <v>33</v>
      </c>
      <c r="J18" s="45" t="s">
        <v>32</v>
      </c>
      <c r="K18" s="45" t="s">
        <v>31</v>
      </c>
      <c r="L18" s="45" t="s">
        <v>23</v>
      </c>
      <c r="M18" s="45" t="s">
        <v>30</v>
      </c>
      <c r="N18" s="45" t="s">
        <v>29</v>
      </c>
      <c r="O18" s="45" t="s">
        <v>51</v>
      </c>
      <c r="P18" s="45" t="s">
        <v>50</v>
      </c>
      <c r="Q18" s="45" t="s">
        <v>49</v>
      </c>
    </row>
    <row r="19" spans="3:18" x14ac:dyDescent="0.2">
      <c r="C19" s="44" t="s">
        <v>42</v>
      </c>
      <c r="D19" s="44">
        <f>SUM(D2:D3)</f>
        <v>2652</v>
      </c>
      <c r="E19" s="44">
        <f>D3</f>
        <v>122</v>
      </c>
      <c r="F19" s="44">
        <v>0</v>
      </c>
      <c r="G19" s="44">
        <f>E3</f>
        <v>103</v>
      </c>
      <c r="H19" s="39">
        <f>SUM(F3:Q3)</f>
        <v>101</v>
      </c>
      <c r="I19" s="39">
        <f>F3</f>
        <v>50</v>
      </c>
      <c r="J19" s="39">
        <f>I3</f>
        <v>24</v>
      </c>
      <c r="K19" s="39">
        <f>H19-I19-J19-L19</f>
        <v>24</v>
      </c>
      <c r="L19" s="39">
        <f>Q3</f>
        <v>3</v>
      </c>
      <c r="M19" s="39">
        <f>S3</f>
        <v>61</v>
      </c>
      <c r="N19" s="39">
        <f>T3</f>
        <v>40</v>
      </c>
      <c r="O19" s="39">
        <f>U3</f>
        <v>2</v>
      </c>
      <c r="P19" s="39">
        <f t="shared" ref="P19:P24" si="0">SUM(M19:O19)</f>
        <v>103</v>
      </c>
      <c r="Q19">
        <f t="shared" ref="Q19:Q24" si="1">P19-O19</f>
        <v>101</v>
      </c>
      <c r="R19" s="33">
        <f>E19/D19</f>
        <v>4.6003016591251888E-2</v>
      </c>
    </row>
    <row r="20" spans="3:18" x14ac:dyDescent="0.2">
      <c r="C20" s="39" t="s">
        <v>41</v>
      </c>
      <c r="D20" s="39">
        <f>SUM(D4:D5)</f>
        <v>1280</v>
      </c>
      <c r="E20" s="39">
        <f>D5</f>
        <v>134</v>
      </c>
      <c r="F20" s="39">
        <v>0</v>
      </c>
      <c r="G20" s="39">
        <f>E5</f>
        <v>123</v>
      </c>
      <c r="H20" s="39">
        <f>SUM(F5:Q5)</f>
        <v>120</v>
      </c>
      <c r="I20" s="39">
        <f>F5</f>
        <v>42</v>
      </c>
      <c r="J20" s="39">
        <f>I5</f>
        <v>36</v>
      </c>
      <c r="K20" s="39">
        <f>H20-I20-J20-L20</f>
        <v>39</v>
      </c>
      <c r="L20" s="39">
        <f>Q5</f>
        <v>3</v>
      </c>
      <c r="M20" s="39">
        <f>S5</f>
        <v>58</v>
      </c>
      <c r="N20" s="39">
        <f>T5</f>
        <v>60</v>
      </c>
      <c r="O20" s="39">
        <f>U5</f>
        <v>4</v>
      </c>
      <c r="P20" s="39">
        <f t="shared" si="0"/>
        <v>122</v>
      </c>
      <c r="Q20">
        <f t="shared" si="1"/>
        <v>118</v>
      </c>
      <c r="R20" s="33">
        <f>E20/D20</f>
        <v>0.1046875</v>
      </c>
    </row>
    <row r="21" spans="3:18" x14ac:dyDescent="0.2">
      <c r="C21" s="39" t="s">
        <v>40</v>
      </c>
      <c r="D21" s="39">
        <f>SUM(D6:D8)</f>
        <v>124</v>
      </c>
      <c r="E21" s="39">
        <f>SUM(D7:D8)</f>
        <v>120</v>
      </c>
      <c r="F21" s="43">
        <f>D8</f>
        <v>117</v>
      </c>
      <c r="G21" s="39">
        <f>E8+E7</f>
        <v>109</v>
      </c>
      <c r="H21" s="39">
        <f>SUM(F7:Q8)</f>
        <v>106</v>
      </c>
      <c r="I21" s="39">
        <f>F7+F8</f>
        <v>43</v>
      </c>
      <c r="J21" s="39">
        <f>I8+I7</f>
        <v>20</v>
      </c>
      <c r="K21" s="39">
        <f>H21-I21-J21-L21</f>
        <v>34</v>
      </c>
      <c r="L21" s="39">
        <f>Q8+Q7</f>
        <v>9</v>
      </c>
      <c r="M21" s="39">
        <f>S8+S7</f>
        <v>48</v>
      </c>
      <c r="N21" s="39">
        <f>T8+T7</f>
        <v>55</v>
      </c>
      <c r="O21" s="39">
        <f>U8+U7</f>
        <v>5</v>
      </c>
      <c r="P21" s="39">
        <f t="shared" si="0"/>
        <v>108</v>
      </c>
      <c r="Q21">
        <f t="shared" si="1"/>
        <v>103</v>
      </c>
      <c r="R21" s="33">
        <f>E21/D21</f>
        <v>0.967741935483871</v>
      </c>
    </row>
    <row r="22" spans="3:18" x14ac:dyDescent="0.2">
      <c r="C22" s="39" t="s">
        <v>39</v>
      </c>
      <c r="D22" s="39">
        <f>SUM(D9:D11)</f>
        <v>466</v>
      </c>
      <c r="E22" s="39">
        <f>SUM(D10:D11)</f>
        <v>88</v>
      </c>
      <c r="F22" s="43">
        <f>D11</f>
        <v>2</v>
      </c>
      <c r="G22" s="39">
        <f>E11+E10</f>
        <v>78</v>
      </c>
      <c r="H22" s="39">
        <f>SUM(F10:Q11)</f>
        <v>74</v>
      </c>
      <c r="I22" s="39">
        <f>F11+F10</f>
        <v>12</v>
      </c>
      <c r="J22" s="39">
        <f>I11+I10</f>
        <v>20</v>
      </c>
      <c r="K22" s="39">
        <f>H22-I22-J22-L22</f>
        <v>41</v>
      </c>
      <c r="L22" s="39">
        <f>Q11+Q10</f>
        <v>1</v>
      </c>
      <c r="M22" s="39">
        <f>S10+S11</f>
        <v>29</v>
      </c>
      <c r="N22" s="39">
        <f>T10+T11</f>
        <v>48</v>
      </c>
      <c r="O22" s="39">
        <f>U10+U11</f>
        <v>0</v>
      </c>
      <c r="P22" s="39">
        <f t="shared" si="0"/>
        <v>77</v>
      </c>
      <c r="Q22">
        <f t="shared" si="1"/>
        <v>77</v>
      </c>
      <c r="R22" s="33">
        <f>E22/D22</f>
        <v>0.18884120171673821</v>
      </c>
    </row>
    <row r="23" spans="3:18" x14ac:dyDescent="0.2">
      <c r="C23" s="41" t="s">
        <v>38</v>
      </c>
      <c r="D23" s="41">
        <f>SUM(D12:D14)</f>
        <v>141</v>
      </c>
      <c r="E23" s="41">
        <f>SUM(D13:D14)</f>
        <v>136</v>
      </c>
      <c r="F23" s="42">
        <f>D14</f>
        <v>129</v>
      </c>
      <c r="G23" s="41">
        <f>E14+E13</f>
        <v>126</v>
      </c>
      <c r="H23" s="41">
        <f>SUM(F13:Q14)</f>
        <v>125</v>
      </c>
      <c r="I23" s="41">
        <f>F13+F14</f>
        <v>36</v>
      </c>
      <c r="J23" s="41">
        <f>I13+I14</f>
        <v>37</v>
      </c>
      <c r="K23" s="41">
        <f>H23-I23-J23-L23</f>
        <v>45</v>
      </c>
      <c r="L23" s="41">
        <f>Q14</f>
        <v>7</v>
      </c>
      <c r="M23" s="41">
        <f>S13+S14</f>
        <v>53</v>
      </c>
      <c r="N23" s="41">
        <f>T13+T14</f>
        <v>67</v>
      </c>
      <c r="O23" s="41">
        <f>U13+U14</f>
        <v>5</v>
      </c>
      <c r="P23" s="41">
        <f t="shared" si="0"/>
        <v>125</v>
      </c>
      <c r="Q23" s="40">
        <f t="shared" si="1"/>
        <v>120</v>
      </c>
      <c r="R23" s="33">
        <f>E23/D23</f>
        <v>0.96453900709219853</v>
      </c>
    </row>
    <row r="24" spans="3:18" x14ac:dyDescent="0.2">
      <c r="C24" s="39" t="s">
        <v>48</v>
      </c>
      <c r="D24" s="39">
        <f t="shared" ref="D24:O24" si="2">SUM(D19:D23)</f>
        <v>4663</v>
      </c>
      <c r="E24" s="39">
        <f t="shared" si="2"/>
        <v>600</v>
      </c>
      <c r="F24" s="39">
        <f t="shared" si="2"/>
        <v>248</v>
      </c>
      <c r="G24" s="39">
        <f t="shared" si="2"/>
        <v>539</v>
      </c>
      <c r="H24" s="39">
        <f t="shared" si="2"/>
        <v>526</v>
      </c>
      <c r="I24" s="39">
        <f t="shared" si="2"/>
        <v>183</v>
      </c>
      <c r="J24" s="39">
        <f t="shared" si="2"/>
        <v>137</v>
      </c>
      <c r="K24" s="39">
        <f t="shared" si="2"/>
        <v>183</v>
      </c>
      <c r="L24" s="39">
        <f t="shared" si="2"/>
        <v>23</v>
      </c>
      <c r="M24" s="39">
        <f t="shared" si="2"/>
        <v>249</v>
      </c>
      <c r="N24" s="39">
        <f t="shared" si="2"/>
        <v>270</v>
      </c>
      <c r="O24" s="39">
        <f t="shared" si="2"/>
        <v>16</v>
      </c>
      <c r="P24" s="39">
        <f t="shared" si="0"/>
        <v>535</v>
      </c>
      <c r="Q24">
        <f t="shared" si="1"/>
        <v>519</v>
      </c>
    </row>
    <row r="25" spans="3:18" x14ac:dyDescent="0.2"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</row>
    <row r="26" spans="3:18" x14ac:dyDescent="0.2">
      <c r="C26" s="48" t="s">
        <v>37</v>
      </c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</row>
    <row r="27" spans="3:18" x14ac:dyDescent="0.2">
      <c r="C27" s="39" t="s">
        <v>40</v>
      </c>
      <c r="D27" s="39">
        <f>D21</f>
        <v>124</v>
      </c>
      <c r="E27" s="39">
        <f>D8</f>
        <v>117</v>
      </c>
      <c r="F27" s="39">
        <f>D8</f>
        <v>117</v>
      </c>
      <c r="G27" s="39">
        <f>E8</f>
        <v>106</v>
      </c>
      <c r="H27" s="39">
        <f>SUM(F8:Q8)</f>
        <v>103</v>
      </c>
      <c r="I27" s="39">
        <f>F8</f>
        <v>42</v>
      </c>
      <c r="J27" s="39">
        <f>I8</f>
        <v>20</v>
      </c>
      <c r="K27" s="39">
        <f>H27-I27-J27-L27</f>
        <v>32</v>
      </c>
      <c r="L27" s="39">
        <f>Q8</f>
        <v>9</v>
      </c>
      <c r="M27" s="39">
        <f>S8</f>
        <v>45</v>
      </c>
      <c r="N27" s="39">
        <f>T8</f>
        <v>55</v>
      </c>
      <c r="O27" s="39">
        <f>U8</f>
        <v>5</v>
      </c>
      <c r="P27" s="39">
        <f>SUM(M27:O27)</f>
        <v>105</v>
      </c>
      <c r="Q27">
        <f>P27-O27</f>
        <v>100</v>
      </c>
    </row>
    <row r="28" spans="3:18" x14ac:dyDescent="0.2">
      <c r="C28" s="39" t="s">
        <v>39</v>
      </c>
      <c r="D28" s="39">
        <f>D22</f>
        <v>466</v>
      </c>
      <c r="E28" s="39">
        <f>D11</f>
        <v>2</v>
      </c>
      <c r="F28" s="39">
        <f>D11</f>
        <v>2</v>
      </c>
      <c r="G28" s="39">
        <f>E11</f>
        <v>2</v>
      </c>
      <c r="H28" s="39">
        <f>SUM(F11:Q11)</f>
        <v>2</v>
      </c>
      <c r="I28" s="39">
        <f>F11</f>
        <v>0</v>
      </c>
      <c r="J28" s="39">
        <f>I11</f>
        <v>2</v>
      </c>
      <c r="K28" s="39">
        <f>H28-I28-J28-L28</f>
        <v>0</v>
      </c>
      <c r="L28" s="39">
        <f>Q11</f>
        <v>0</v>
      </c>
      <c r="M28" s="39">
        <f>S11</f>
        <v>0</v>
      </c>
      <c r="N28" s="39">
        <f>T11</f>
        <v>2</v>
      </c>
      <c r="O28" s="39">
        <f>U11</f>
        <v>0</v>
      </c>
      <c r="P28" s="39">
        <f>SUM(M28:O28)</f>
        <v>2</v>
      </c>
      <c r="Q28">
        <f>P28-O28</f>
        <v>2</v>
      </c>
    </row>
    <row r="29" spans="3:18" x14ac:dyDescent="0.2">
      <c r="C29" s="41" t="s">
        <v>38</v>
      </c>
      <c r="D29" s="41">
        <f>D23</f>
        <v>141</v>
      </c>
      <c r="E29" s="41">
        <f>D14</f>
        <v>129</v>
      </c>
      <c r="F29" s="41">
        <f>D14</f>
        <v>129</v>
      </c>
      <c r="G29" s="41">
        <f>E14</f>
        <v>119</v>
      </c>
      <c r="H29" s="41">
        <f>SUM(F14:Q14)</f>
        <v>118</v>
      </c>
      <c r="I29" s="41">
        <f>F14</f>
        <v>34</v>
      </c>
      <c r="J29" s="41">
        <f>I14</f>
        <v>35</v>
      </c>
      <c r="K29" s="41">
        <f>H29-I29-J29-L29</f>
        <v>42</v>
      </c>
      <c r="L29" s="41">
        <f>Q14</f>
        <v>7</v>
      </c>
      <c r="M29" s="41">
        <f>S14</f>
        <v>51</v>
      </c>
      <c r="N29" s="41">
        <f>T14</f>
        <v>62</v>
      </c>
      <c r="O29" s="41">
        <f>U14</f>
        <v>5</v>
      </c>
      <c r="P29" s="41">
        <f>SUM(M29:O29)</f>
        <v>118</v>
      </c>
      <c r="Q29" s="40">
        <f>P29-O29</f>
        <v>113</v>
      </c>
    </row>
    <row r="30" spans="3:18" x14ac:dyDescent="0.2">
      <c r="C30" s="39" t="s">
        <v>48</v>
      </c>
      <c r="D30" s="39"/>
      <c r="E30" s="39">
        <f t="shared" ref="E30:Q30" si="3">SUM(E27:E29)</f>
        <v>248</v>
      </c>
      <c r="F30" s="39">
        <f t="shared" si="3"/>
        <v>248</v>
      </c>
      <c r="G30" s="39">
        <f t="shared" si="3"/>
        <v>227</v>
      </c>
      <c r="H30" s="39">
        <f t="shared" si="3"/>
        <v>223</v>
      </c>
      <c r="I30" s="39">
        <f t="shared" si="3"/>
        <v>76</v>
      </c>
      <c r="J30" s="39">
        <f t="shared" si="3"/>
        <v>57</v>
      </c>
      <c r="K30" s="39">
        <f t="shared" si="3"/>
        <v>74</v>
      </c>
      <c r="L30" s="39">
        <f t="shared" si="3"/>
        <v>16</v>
      </c>
      <c r="M30" s="39">
        <f t="shared" si="3"/>
        <v>96</v>
      </c>
      <c r="N30" s="39">
        <f t="shared" si="3"/>
        <v>119</v>
      </c>
      <c r="O30" s="39">
        <f t="shared" si="3"/>
        <v>10</v>
      </c>
      <c r="P30" s="39">
        <f t="shared" si="3"/>
        <v>225</v>
      </c>
      <c r="Q30">
        <f t="shared" si="3"/>
        <v>215</v>
      </c>
    </row>
    <row r="31" spans="3:18" x14ac:dyDescent="0.2"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3" spans="4:16" x14ac:dyDescent="0.2">
      <c r="E33" s="1"/>
      <c r="F33" s="1"/>
      <c r="G33" s="1"/>
      <c r="H33" s="1"/>
      <c r="I33" s="50" t="s">
        <v>35</v>
      </c>
      <c r="J33" s="50"/>
      <c r="K33" s="50"/>
      <c r="L33" s="50"/>
      <c r="M33" s="50" t="s">
        <v>34</v>
      </c>
      <c r="N33" s="50"/>
      <c r="O33" s="1"/>
      <c r="P33" s="1"/>
    </row>
    <row r="34" spans="4:16" ht="48" x14ac:dyDescent="0.2">
      <c r="D34" s="33">
        <f>F24/D24</f>
        <v>5.3184645078275791E-2</v>
      </c>
      <c r="E34" s="1"/>
      <c r="F34" s="4"/>
      <c r="G34" s="25" t="s">
        <v>47</v>
      </c>
      <c r="H34" s="26" t="s">
        <v>46</v>
      </c>
      <c r="I34" s="25" t="s">
        <v>45</v>
      </c>
      <c r="J34" s="27" t="s">
        <v>44</v>
      </c>
      <c r="K34" s="27" t="s">
        <v>24</v>
      </c>
      <c r="L34" s="26" t="s">
        <v>23</v>
      </c>
      <c r="M34" s="25" t="s">
        <v>30</v>
      </c>
      <c r="N34" s="26" t="s">
        <v>29</v>
      </c>
      <c r="O34" s="25" t="s">
        <v>22</v>
      </c>
      <c r="P34" s="38" t="s">
        <v>43</v>
      </c>
    </row>
    <row r="35" spans="4:16" x14ac:dyDescent="0.2">
      <c r="D35" s="33"/>
      <c r="E35" s="1"/>
      <c r="F35" s="21" t="s">
        <v>42</v>
      </c>
      <c r="G35" s="36">
        <f t="shared" ref="G35:G40" si="4">G19/E19</f>
        <v>0.84426229508196726</v>
      </c>
      <c r="H35" s="37">
        <f t="shared" ref="H35:H39" si="5">H19/E19</f>
        <v>0.82786885245901642</v>
      </c>
      <c r="I35" s="22">
        <f t="shared" ref="I35:I40" si="6">I19/H19</f>
        <v>0.49504950495049505</v>
      </c>
      <c r="J35" s="24">
        <f t="shared" ref="J35:J40" si="7">J19/H19</f>
        <v>0.23762376237623761</v>
      </c>
      <c r="K35" s="24">
        <f t="shared" ref="K35:K38" si="8">K19/H19</f>
        <v>0.23762376237623761</v>
      </c>
      <c r="L35" s="23">
        <f t="shared" ref="L35:L40" si="9">L19/H19</f>
        <v>2.9702970297029702E-2</v>
      </c>
      <c r="M35" s="22">
        <f t="shared" ref="M35:M40" si="10">M19/Q19</f>
        <v>0.60396039603960394</v>
      </c>
      <c r="N35" s="23">
        <f t="shared" ref="N35:N40" si="11">N19/Q19</f>
        <v>0.39603960396039606</v>
      </c>
      <c r="O35" s="36">
        <f>F19/D19</f>
        <v>0</v>
      </c>
      <c r="P35" s="34">
        <f>H19/H24</f>
        <v>0.19201520912547529</v>
      </c>
    </row>
    <row r="36" spans="4:16" x14ac:dyDescent="0.2">
      <c r="D36" s="33"/>
      <c r="E36" s="1"/>
      <c r="F36" s="21" t="s">
        <v>41</v>
      </c>
      <c r="G36" s="22">
        <f t="shared" si="4"/>
        <v>0.91791044776119401</v>
      </c>
      <c r="H36" s="23">
        <f t="shared" si="5"/>
        <v>0.89552238805970152</v>
      </c>
      <c r="I36" s="22">
        <f t="shared" si="6"/>
        <v>0.35</v>
      </c>
      <c r="J36" s="24">
        <f t="shared" si="7"/>
        <v>0.3</v>
      </c>
      <c r="K36" s="24">
        <f t="shared" si="8"/>
        <v>0.32500000000000001</v>
      </c>
      <c r="L36" s="23">
        <f t="shared" si="9"/>
        <v>2.5000000000000001E-2</v>
      </c>
      <c r="M36" s="22">
        <f t="shared" si="10"/>
        <v>0.49152542372881358</v>
      </c>
      <c r="N36" s="23">
        <f t="shared" si="11"/>
        <v>0.50847457627118642</v>
      </c>
      <c r="O36" s="22">
        <f>F20/D20</f>
        <v>0</v>
      </c>
      <c r="P36" s="34">
        <f>H20/H24</f>
        <v>0.22813688212927757</v>
      </c>
    </row>
    <row r="37" spans="4:16" x14ac:dyDescent="0.2">
      <c r="D37" s="33"/>
      <c r="E37" s="1"/>
      <c r="F37" s="21" t="s">
        <v>40</v>
      </c>
      <c r="G37" s="22">
        <f t="shared" si="4"/>
        <v>0.90833333333333333</v>
      </c>
      <c r="H37" s="23">
        <f t="shared" si="5"/>
        <v>0.8833333333333333</v>
      </c>
      <c r="I37" s="22">
        <f t="shared" si="6"/>
        <v>0.40566037735849059</v>
      </c>
      <c r="J37" s="24">
        <f t="shared" si="7"/>
        <v>0.18867924528301888</v>
      </c>
      <c r="K37" s="24">
        <f t="shared" si="8"/>
        <v>0.32075471698113206</v>
      </c>
      <c r="L37" s="35">
        <f t="shared" si="9"/>
        <v>8.4905660377358486E-2</v>
      </c>
      <c r="M37" s="22">
        <f t="shared" si="10"/>
        <v>0.46601941747572817</v>
      </c>
      <c r="N37" s="23">
        <f t="shared" si="11"/>
        <v>0.53398058252427183</v>
      </c>
      <c r="O37" s="22">
        <f>F21/D21</f>
        <v>0.94354838709677424</v>
      </c>
      <c r="P37" s="34">
        <f>H21/H24</f>
        <v>0.20152091254752852</v>
      </c>
    </row>
    <row r="38" spans="4:16" x14ac:dyDescent="0.2">
      <c r="D38" s="33"/>
      <c r="E38" s="1"/>
      <c r="F38" s="21" t="s">
        <v>39</v>
      </c>
      <c r="G38" s="22">
        <f t="shared" si="4"/>
        <v>0.88636363636363635</v>
      </c>
      <c r="H38" s="23">
        <f t="shared" si="5"/>
        <v>0.84090909090909094</v>
      </c>
      <c r="I38" s="22">
        <f t="shared" si="6"/>
        <v>0.16216216216216217</v>
      </c>
      <c r="J38" s="24">
        <f t="shared" si="7"/>
        <v>0.27027027027027029</v>
      </c>
      <c r="K38" s="24">
        <f t="shared" si="8"/>
        <v>0.55405405405405406</v>
      </c>
      <c r="L38" s="35">
        <f t="shared" si="9"/>
        <v>1.3513513513513514E-2</v>
      </c>
      <c r="M38" s="22">
        <f t="shared" si="10"/>
        <v>0.37662337662337664</v>
      </c>
      <c r="N38" s="23">
        <f t="shared" si="11"/>
        <v>0.62337662337662336</v>
      </c>
      <c r="O38" s="22">
        <f>F22/D22</f>
        <v>4.2918454935622317E-3</v>
      </c>
      <c r="P38" s="34">
        <f>H22/H24</f>
        <v>0.14068441064638784</v>
      </c>
    </row>
    <row r="39" spans="4:16" x14ac:dyDescent="0.2">
      <c r="D39" s="33">
        <f>F22/D22</f>
        <v>4.2918454935622317E-3</v>
      </c>
      <c r="E39" s="1"/>
      <c r="F39" s="32" t="s">
        <v>38</v>
      </c>
      <c r="G39" s="18">
        <f t="shared" si="4"/>
        <v>0.92647058823529416</v>
      </c>
      <c r="H39" s="19">
        <f t="shared" si="5"/>
        <v>0.91911764705882348</v>
      </c>
      <c r="I39" s="18">
        <f t="shared" si="6"/>
        <v>0.28799999999999998</v>
      </c>
      <c r="J39" s="20">
        <f t="shared" si="7"/>
        <v>0.29599999999999999</v>
      </c>
      <c r="K39" s="20">
        <f>K23/H23</f>
        <v>0.36</v>
      </c>
      <c r="L39" s="31">
        <f t="shared" si="9"/>
        <v>5.6000000000000001E-2</v>
      </c>
      <c r="M39" s="18">
        <f t="shared" si="10"/>
        <v>0.44166666666666665</v>
      </c>
      <c r="N39" s="19">
        <f t="shared" si="11"/>
        <v>0.55833333333333335</v>
      </c>
      <c r="O39" s="18">
        <f>F23/D23</f>
        <v>0.91489361702127658</v>
      </c>
      <c r="P39" s="30">
        <f>H23/H24</f>
        <v>0.2376425855513308</v>
      </c>
    </row>
    <row r="40" spans="4:16" x14ac:dyDescent="0.2">
      <c r="D40" s="29">
        <f>ROUND(D39,2)</f>
        <v>0</v>
      </c>
      <c r="E40" s="1"/>
      <c r="F40" s="17" t="s">
        <v>28</v>
      </c>
      <c r="G40" s="14">
        <f t="shared" si="4"/>
        <v>0.89833333333333332</v>
      </c>
      <c r="H40" s="13">
        <f>H24/E24</f>
        <v>0.87666666666666671</v>
      </c>
      <c r="I40" s="16">
        <f t="shared" si="6"/>
        <v>0.34790874524714827</v>
      </c>
      <c r="J40" s="10">
        <f t="shared" si="7"/>
        <v>0.26045627376425856</v>
      </c>
      <c r="K40" s="10">
        <f>K24/H24</f>
        <v>0.34790874524714827</v>
      </c>
      <c r="L40" s="15">
        <f t="shared" si="9"/>
        <v>4.3726235741444866E-2</v>
      </c>
      <c r="M40" s="14">
        <f t="shared" si="10"/>
        <v>0.47976878612716761</v>
      </c>
      <c r="N40" s="13">
        <f t="shared" si="11"/>
        <v>0.52023121387283233</v>
      </c>
      <c r="O40" s="12">
        <f>F24/D24</f>
        <v>5.3184645078275791E-2</v>
      </c>
      <c r="P40" s="28">
        <f>SUM(P35:P39)</f>
        <v>0.99999999999999989</v>
      </c>
    </row>
    <row r="41" spans="4:16" x14ac:dyDescent="0.2">
      <c r="F41" s="1"/>
      <c r="G41" s="1"/>
      <c r="H41" s="23"/>
      <c r="I41" s="1"/>
      <c r="J41" s="1"/>
      <c r="K41" s="1"/>
      <c r="L41" s="1"/>
      <c r="M41" s="1"/>
      <c r="N41" s="1"/>
      <c r="O41" s="1"/>
      <c r="P41" s="1"/>
    </row>
    <row r="42" spans="4:16" x14ac:dyDescent="0.2">
      <c r="F42" s="17" t="s">
        <v>37</v>
      </c>
      <c r="G42" s="14">
        <f>G30/E30</f>
        <v>0.91532258064516125</v>
      </c>
      <c r="H42" s="13">
        <f>H30/E30</f>
        <v>0.89919354838709675</v>
      </c>
      <c r="I42" s="16">
        <f>I30/H30</f>
        <v>0.34080717488789236</v>
      </c>
      <c r="J42" s="10">
        <f>J30/H30</f>
        <v>0.2556053811659193</v>
      </c>
      <c r="K42" s="10">
        <f>K30/H30</f>
        <v>0.33183856502242154</v>
      </c>
      <c r="L42" s="15">
        <f>L30/H30</f>
        <v>7.1748878923766815E-2</v>
      </c>
      <c r="M42" s="14">
        <f>M30/Q30</f>
        <v>0.44651162790697674</v>
      </c>
      <c r="N42" s="13">
        <f>N30/Q30</f>
        <v>0.55348837209302326</v>
      </c>
      <c r="O42" s="14"/>
      <c r="P42" s="28"/>
    </row>
    <row r="43" spans="4:16" x14ac:dyDescent="0.2">
      <c r="F43" s="1"/>
      <c r="G43" s="1"/>
      <c r="H43" s="24"/>
      <c r="I43" s="1"/>
      <c r="J43" s="1"/>
      <c r="K43" s="1"/>
      <c r="L43" s="1"/>
      <c r="M43" s="1"/>
      <c r="N43" s="1"/>
      <c r="O43" s="1"/>
      <c r="P43" s="1"/>
    </row>
    <row r="44" spans="4:16" x14ac:dyDescent="0.2">
      <c r="F44" s="1"/>
      <c r="G44" s="1"/>
      <c r="H44" s="24"/>
      <c r="I44" s="1"/>
      <c r="J44" s="1"/>
      <c r="K44" s="1"/>
      <c r="L44" s="1"/>
      <c r="M44" s="1"/>
      <c r="N44" s="1"/>
      <c r="O44" s="1"/>
      <c r="P44" s="1"/>
    </row>
    <row r="45" spans="4:16" x14ac:dyDescent="0.2">
      <c r="F45" s="1"/>
      <c r="G45" s="1"/>
      <c r="H45" s="24"/>
      <c r="I45" s="1"/>
      <c r="J45" s="1"/>
      <c r="K45" s="1"/>
      <c r="L45" s="1"/>
      <c r="M45" s="1"/>
      <c r="N45" s="1"/>
      <c r="O45" s="1"/>
      <c r="P45" s="1"/>
    </row>
    <row r="46" spans="4:16" x14ac:dyDescent="0.2">
      <c r="F46" s="49" t="s">
        <v>36</v>
      </c>
      <c r="G46" s="49"/>
      <c r="H46" s="49"/>
      <c r="I46" s="49"/>
      <c r="J46" s="49"/>
      <c r="K46" s="49"/>
      <c r="L46" s="49"/>
      <c r="M46" s="49"/>
      <c r="N46" s="49"/>
      <c r="O46" s="49"/>
      <c r="P46" s="1"/>
    </row>
    <row r="47" spans="4:16" x14ac:dyDescent="0.2"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4:16" x14ac:dyDescent="0.2">
      <c r="F48" s="1"/>
      <c r="G48" s="1"/>
      <c r="H48" s="1"/>
      <c r="I48" s="50" t="s">
        <v>35</v>
      </c>
      <c r="J48" s="50"/>
      <c r="K48" s="50"/>
      <c r="L48" s="50"/>
      <c r="M48" s="50" t="s">
        <v>34</v>
      </c>
      <c r="N48" s="50"/>
      <c r="O48" s="50" t="s">
        <v>62</v>
      </c>
      <c r="P48" s="50"/>
    </row>
    <row r="49" spans="6:16" ht="48" x14ac:dyDescent="0.2">
      <c r="F49" s="1"/>
      <c r="G49" s="1"/>
      <c r="H49" s="4"/>
      <c r="I49" s="25" t="s">
        <v>33</v>
      </c>
      <c r="J49" s="27" t="s">
        <v>32</v>
      </c>
      <c r="K49" s="27" t="s">
        <v>31</v>
      </c>
      <c r="L49" s="26" t="s">
        <v>23</v>
      </c>
      <c r="M49" s="25" t="s">
        <v>30</v>
      </c>
      <c r="N49" s="26" t="s">
        <v>29</v>
      </c>
      <c r="O49" s="25" t="s">
        <v>63</v>
      </c>
      <c r="P49" s="52" t="s">
        <v>64</v>
      </c>
    </row>
    <row r="50" spans="6:16" x14ac:dyDescent="0.2">
      <c r="F50" s="1"/>
      <c r="G50" s="1"/>
      <c r="H50" s="21" t="str">
        <f>F35</f>
        <v>Type 1</v>
      </c>
      <c r="I50" s="22">
        <f t="shared" ref="I50:O55" si="12">I35</f>
        <v>0.49504950495049505</v>
      </c>
      <c r="J50" s="24">
        <f t="shared" si="12"/>
        <v>0.23762376237623761</v>
      </c>
      <c r="K50" s="24">
        <f t="shared" si="12"/>
        <v>0.23762376237623761</v>
      </c>
      <c r="L50" s="23">
        <f t="shared" si="12"/>
        <v>2.9702970297029702E-2</v>
      </c>
      <c r="M50" s="22">
        <f>M35</f>
        <v>0.60396039603960394</v>
      </c>
      <c r="N50" s="23">
        <f t="shared" si="12"/>
        <v>0.39603960396039606</v>
      </c>
      <c r="O50" s="22">
        <f t="shared" si="12"/>
        <v>0</v>
      </c>
      <c r="P50" s="51">
        <f>E19/D19</f>
        <v>4.6003016591251888E-2</v>
      </c>
    </row>
    <row r="51" spans="6:16" x14ac:dyDescent="0.2">
      <c r="F51" s="1"/>
      <c r="G51" s="1"/>
      <c r="H51" s="21" t="str">
        <f>F36</f>
        <v>Type 2</v>
      </c>
      <c r="I51" s="22">
        <f t="shared" si="12"/>
        <v>0.35</v>
      </c>
      <c r="J51" s="24">
        <f t="shared" si="12"/>
        <v>0.3</v>
      </c>
      <c r="K51" s="24">
        <f t="shared" si="12"/>
        <v>0.32500000000000001</v>
      </c>
      <c r="L51" s="23">
        <f t="shared" si="12"/>
        <v>2.5000000000000001E-2</v>
      </c>
      <c r="M51" s="22">
        <f t="shared" si="12"/>
        <v>0.49152542372881358</v>
      </c>
      <c r="N51" s="23">
        <f t="shared" si="12"/>
        <v>0.50847457627118642</v>
      </c>
      <c r="O51" s="22">
        <f t="shared" si="12"/>
        <v>0</v>
      </c>
      <c r="P51" s="51">
        <f t="shared" ref="P51:P55" si="13">E20/D20</f>
        <v>0.1046875</v>
      </c>
    </row>
    <row r="52" spans="6:16" x14ac:dyDescent="0.2">
      <c r="F52" s="1"/>
      <c r="G52" s="1"/>
      <c r="H52" s="21" t="str">
        <f>F37</f>
        <v>Type 3</v>
      </c>
      <c r="I52" s="22">
        <f t="shared" si="12"/>
        <v>0.40566037735849059</v>
      </c>
      <c r="J52" s="24">
        <f t="shared" si="12"/>
        <v>0.18867924528301888</v>
      </c>
      <c r="K52" s="24">
        <f t="shared" si="12"/>
        <v>0.32075471698113206</v>
      </c>
      <c r="L52" s="23">
        <f t="shared" si="12"/>
        <v>8.4905660377358486E-2</v>
      </c>
      <c r="M52" s="22">
        <f t="shared" si="12"/>
        <v>0.46601941747572817</v>
      </c>
      <c r="N52" s="23">
        <f t="shared" si="12"/>
        <v>0.53398058252427183</v>
      </c>
      <c r="O52" s="22">
        <f t="shared" si="12"/>
        <v>0.94354838709677424</v>
      </c>
      <c r="P52" s="51">
        <f t="shared" si="13"/>
        <v>0.967741935483871</v>
      </c>
    </row>
    <row r="53" spans="6:16" x14ac:dyDescent="0.2">
      <c r="F53" s="1"/>
      <c r="G53" s="1"/>
      <c r="H53" s="21" t="str">
        <f>F38</f>
        <v>Type 4</v>
      </c>
      <c r="I53" s="22">
        <f t="shared" si="12"/>
        <v>0.16216216216216217</v>
      </c>
      <c r="J53" s="24">
        <f t="shared" si="12"/>
        <v>0.27027027027027029</v>
      </c>
      <c r="K53" s="24">
        <f t="shared" si="12"/>
        <v>0.55405405405405406</v>
      </c>
      <c r="L53" s="23">
        <f t="shared" si="12"/>
        <v>1.3513513513513514E-2</v>
      </c>
      <c r="M53" s="22">
        <f t="shared" si="12"/>
        <v>0.37662337662337664</v>
      </c>
      <c r="N53" s="23">
        <f t="shared" si="12"/>
        <v>0.62337662337662336</v>
      </c>
      <c r="O53" s="22">
        <f t="shared" si="12"/>
        <v>4.2918454935622317E-3</v>
      </c>
      <c r="P53" s="51">
        <f t="shared" si="13"/>
        <v>0.18884120171673821</v>
      </c>
    </row>
    <row r="54" spans="6:16" x14ac:dyDescent="0.2">
      <c r="F54" s="1"/>
      <c r="G54" s="1"/>
      <c r="H54" s="21" t="str">
        <f>F39</f>
        <v>Type 5</v>
      </c>
      <c r="I54" s="18">
        <f t="shared" si="12"/>
        <v>0.28799999999999998</v>
      </c>
      <c r="J54" s="20">
        <f t="shared" si="12"/>
        <v>0.29599999999999999</v>
      </c>
      <c r="K54" s="20">
        <f t="shared" si="12"/>
        <v>0.36</v>
      </c>
      <c r="L54" s="19">
        <f t="shared" si="12"/>
        <v>5.6000000000000001E-2</v>
      </c>
      <c r="M54" s="18">
        <f t="shared" si="12"/>
        <v>0.44166666666666665</v>
      </c>
      <c r="N54" s="19">
        <f t="shared" si="12"/>
        <v>0.55833333333333335</v>
      </c>
      <c r="O54" s="18">
        <f t="shared" si="12"/>
        <v>0.91489361702127658</v>
      </c>
      <c r="P54" s="20">
        <f t="shared" si="13"/>
        <v>0.96453900709219853</v>
      </c>
    </row>
    <row r="55" spans="6:16" x14ac:dyDescent="0.2">
      <c r="F55" s="1"/>
      <c r="G55" s="1"/>
      <c r="H55" s="17" t="s">
        <v>28</v>
      </c>
      <c r="I55" s="16">
        <f t="shared" si="12"/>
        <v>0.34790874524714827</v>
      </c>
      <c r="J55" s="10">
        <f t="shared" si="12"/>
        <v>0.26045627376425856</v>
      </c>
      <c r="K55" s="10">
        <f>K40</f>
        <v>0.34790874524714827</v>
      </c>
      <c r="L55" s="15">
        <f t="shared" si="12"/>
        <v>4.3726235741444866E-2</v>
      </c>
      <c r="M55" s="14">
        <f t="shared" si="12"/>
        <v>0.47976878612716761</v>
      </c>
      <c r="N55" s="13">
        <f t="shared" si="12"/>
        <v>0.52023121387283233</v>
      </c>
      <c r="O55" s="12">
        <f t="shared" si="12"/>
        <v>5.3184645078275791E-2</v>
      </c>
      <c r="P55" s="53">
        <f t="shared" si="13"/>
        <v>0.12867252841518337</v>
      </c>
    </row>
    <row r="56" spans="6:16" x14ac:dyDescent="0.2"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6:16" x14ac:dyDescent="0.2"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6:16" x14ac:dyDescent="0.2"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6:16" x14ac:dyDescent="0.2"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6:16" x14ac:dyDescent="0.2"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6:16" x14ac:dyDescent="0.2">
      <c r="F61" s="49" t="s">
        <v>27</v>
      </c>
      <c r="G61" s="49"/>
      <c r="H61" s="49"/>
      <c r="I61" s="49"/>
      <c r="J61" s="49"/>
      <c r="K61" s="49"/>
      <c r="L61" s="49"/>
      <c r="M61" s="49"/>
      <c r="N61" s="49"/>
      <c r="O61" s="49"/>
      <c r="P61" s="1"/>
    </row>
    <row r="62" spans="6:16" x14ac:dyDescent="0.2">
      <c r="F62" s="8"/>
      <c r="G62" s="11"/>
      <c r="H62" s="11"/>
      <c r="I62" s="11"/>
      <c r="J62" s="11"/>
      <c r="K62" s="11"/>
      <c r="L62" s="11"/>
      <c r="M62" s="8"/>
      <c r="N62" s="8"/>
      <c r="O62" s="8"/>
      <c r="P62" s="1"/>
    </row>
    <row r="63" spans="6:16" ht="45" customHeight="1" x14ac:dyDescent="0.2">
      <c r="F63" s="8"/>
      <c r="G63" s="10"/>
      <c r="H63" s="10"/>
      <c r="I63" s="9" t="s">
        <v>61</v>
      </c>
      <c r="J63" s="9" t="s">
        <v>26</v>
      </c>
      <c r="K63" s="9" t="s">
        <v>25</v>
      </c>
      <c r="L63" s="9" t="s">
        <v>24</v>
      </c>
      <c r="M63" s="9" t="s">
        <v>23</v>
      </c>
      <c r="N63" s="8"/>
      <c r="O63" s="8"/>
      <c r="P63" s="1"/>
    </row>
    <row r="64" spans="6:16" x14ac:dyDescent="0.2">
      <c r="F64" s="1"/>
      <c r="G64" s="7"/>
      <c r="H64" s="6" t="s">
        <v>22</v>
      </c>
      <c r="I64" s="5">
        <f>F24/D24</f>
        <v>5.3184645078275791E-2</v>
      </c>
      <c r="J64" s="5">
        <f>I42</f>
        <v>0.34080717488789236</v>
      </c>
      <c r="K64" s="5">
        <f>J42</f>
        <v>0.2556053811659193</v>
      </c>
      <c r="L64" s="5">
        <f>K42</f>
        <v>0.33183856502242154</v>
      </c>
      <c r="M64" s="5">
        <f>L42</f>
        <v>7.1748878923766815E-2</v>
      </c>
      <c r="N64" s="1"/>
      <c r="O64" s="1"/>
      <c r="P64" s="1"/>
    </row>
    <row r="65" spans="6:16" x14ac:dyDescent="0.2">
      <c r="F65" s="1"/>
      <c r="G65" s="4"/>
      <c r="H65" s="3" t="s">
        <v>21</v>
      </c>
      <c r="I65" s="2">
        <f>E24/D24</f>
        <v>0.12867252841518337</v>
      </c>
      <c r="J65" s="2">
        <f>I55</f>
        <v>0.34790874524714827</v>
      </c>
      <c r="K65" s="2">
        <f>J55</f>
        <v>0.26045627376425856</v>
      </c>
      <c r="L65" s="2">
        <f>K55</f>
        <v>0.34790874524714827</v>
      </c>
      <c r="M65" s="2">
        <f>L55</f>
        <v>4.3726235741444866E-2</v>
      </c>
      <c r="N65" s="1"/>
      <c r="O65" s="1"/>
      <c r="P65" s="1"/>
    </row>
    <row r="66" spans="6:16" x14ac:dyDescent="0.2"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6:16" x14ac:dyDescent="0.2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6:16" x14ac:dyDescent="0.2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6:16" x14ac:dyDescent="0.2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6:16" x14ac:dyDescent="0.2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6:16" x14ac:dyDescent="0.2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6:16" x14ac:dyDescent="0.2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6:16" x14ac:dyDescent="0.2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6:16" x14ac:dyDescent="0.2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6:16" x14ac:dyDescent="0.2"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6:16" x14ac:dyDescent="0.2"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</sheetData>
  <mergeCells count="9">
    <mergeCell ref="C17:Q17"/>
    <mergeCell ref="C26:Q26"/>
    <mergeCell ref="F46:O46"/>
    <mergeCell ref="F61:O61"/>
    <mergeCell ref="I33:L33"/>
    <mergeCell ref="M33:N33"/>
    <mergeCell ref="I48:L48"/>
    <mergeCell ref="M48:N48"/>
    <mergeCell ref="O48:P48"/>
  </mergeCells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Output_tables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benkr</dc:creator>
  <cp:lastModifiedBy>Francisco A Bullano</cp:lastModifiedBy>
  <dcterms:created xsi:type="dcterms:W3CDTF">2024-08-15T12:10:22Z</dcterms:created>
  <dcterms:modified xsi:type="dcterms:W3CDTF">2024-12-13T13:57:14Z</dcterms:modified>
</cp:coreProperties>
</file>